
<file path=[Content_Types].xml><?xml version="1.0" encoding="utf-8"?>
<Types xmlns="http://schemas.openxmlformats.org/package/2006/content-types">
  <Default Extension="xml" ContentType="application/xml"/>
  <Default Extension="png" ContentType="image/pn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28705"/>
  <workbookPr autoCompressPictures="0"/>
  <bookViews>
    <workbookView xWindow="-40" yWindow="0" windowWidth="26820" windowHeight="16760" activeTab="2"/>
  </bookViews>
  <sheets>
    <sheet name="Intro" sheetId="1" r:id="rId1"/>
    <sheet name="P5 Backup (EUR)" sheetId="2" r:id="rId2"/>
    <sheet name="P5 Archive (EUR)" sheetId="3" r:id="rId3"/>
    <sheet name="Tarifs" sheetId="4" r:id="rId4"/>
  </sheets>
  <calcPr calcId="191029"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0" i="4" l="1"/>
  <c r="E19" i="4"/>
  <c r="H14" i="4"/>
  <c r="E14" i="4"/>
  <c r="H13" i="4"/>
  <c r="E13" i="4"/>
  <c r="E12" i="4"/>
  <c r="H11" i="4"/>
  <c r="E11" i="4"/>
  <c r="H10" i="4"/>
  <c r="E10" i="4"/>
  <c r="H20" i="3"/>
  <c r="G26" i="3"/>
  <c r="J26" i="3"/>
  <c r="J27" i="3"/>
  <c r="G20" i="3"/>
  <c r="J20" i="3"/>
  <c r="G19" i="3"/>
  <c r="I19" i="3"/>
  <c r="J19" i="3"/>
  <c r="J16" i="3"/>
  <c r="J12" i="3"/>
  <c r="I16" i="3"/>
  <c r="I12" i="3"/>
  <c r="H16" i="3"/>
  <c r="H12" i="3"/>
  <c r="G16" i="3"/>
  <c r="G12" i="3"/>
  <c r="J15" i="3"/>
  <c r="I15" i="3"/>
  <c r="H15" i="3"/>
  <c r="H11" i="3"/>
  <c r="G15" i="3"/>
  <c r="G11" i="3"/>
  <c r="J11" i="3"/>
  <c r="I11" i="3"/>
  <c r="G16" i="2"/>
  <c r="K16" i="2"/>
  <c r="G6" i="2"/>
  <c r="G7" i="2"/>
  <c r="I20" i="3"/>
  <c r="J16" i="2"/>
  <c r="J29" i="3"/>
  <c r="G15" i="2"/>
  <c r="G8" i="2"/>
  <c r="H8" i="2"/>
  <c r="J8" i="2"/>
  <c r="G25" i="2"/>
  <c r="H26" i="3"/>
  <c r="H27" i="3"/>
  <c r="H19" i="3"/>
  <c r="I26" i="3"/>
  <c r="I27" i="3"/>
  <c r="I29" i="3"/>
  <c r="H16" i="2"/>
  <c r="J25" i="2"/>
  <c r="J26" i="2"/>
  <c r="J28" i="2"/>
  <c r="H25" i="2"/>
  <c r="H26" i="2"/>
  <c r="K25" i="2"/>
  <c r="K26" i="2"/>
  <c r="K28" i="2"/>
  <c r="K15" i="2"/>
  <c r="K17" i="2"/>
  <c r="H15" i="2"/>
  <c r="H17" i="2"/>
  <c r="J15" i="2"/>
  <c r="J17" i="2"/>
</calcChain>
</file>

<file path=xl/comments1.xml><?xml version="1.0" encoding="utf-8"?>
<comments xmlns="http://schemas.openxmlformats.org/spreadsheetml/2006/main">
  <authors>
    <author>Auteur importé</author>
    <author>David Fox</author>
  </authors>
  <commentList>
    <comment ref="F6" authorId="0">
      <text>
        <r>
          <rPr>
            <sz val="11"/>
            <color indexed="8"/>
            <rFont val="Helvetica Neue"/>
            <family val="2"/>
          </rPr>
          <t>Auteur importé:
Pour que de nouvelles données puissent être sauvegardées, les données les plus anciennes sont supprimées de la sauvegarde. Ce volume correspond aux données encore présentes sur le média et sur la source de sauvegarde, celles-ci doivent être bien sûr ré-enregistrées.</t>
        </r>
      </text>
    </comment>
    <comment ref="F7" authorId="0">
      <text>
        <r>
          <rPr>
            <sz val="11"/>
            <color indexed="8"/>
            <rFont val="Helvetica Neue"/>
            <family val="2"/>
          </rPr>
          <t xml:space="preserve">Auteur importé:
Le volume total quotidien correspond à la volumétrie de recyclage avec celle des modifications quotidiennes.
</t>
        </r>
      </text>
    </comment>
    <comment ref="K13" authorId="1">
      <text>
        <r>
          <rPr>
            <b/>
            <sz val="10"/>
            <color rgb="FF000000"/>
            <rFont val="Tahoma"/>
            <family val="2"/>
          </rPr>
          <t>David Fox:</t>
        </r>
        <r>
          <rPr>
            <sz val="10"/>
            <color rgb="FF000000"/>
            <rFont val="Tahoma"/>
            <family val="2"/>
          </rPr>
          <t xml:space="preserve">
</t>
        </r>
        <r>
          <rPr>
            <sz val="10"/>
            <color rgb="FF000000"/>
            <rFont val="Tahoma"/>
            <family val="2"/>
          </rPr>
          <t>Wasabi a un coût de stockage minimum de 90 jours par objet. Les objets supprimés avant 90 jours seront quand même facturés pour 90 jours de stockage.</t>
        </r>
      </text>
    </comment>
    <comment ref="F15" authorId="0">
      <text>
        <r>
          <rPr>
            <sz val="11"/>
            <color indexed="8"/>
            <rFont val="Helvetica Neue"/>
            <family val="2"/>
          </rPr>
          <t>Auteur importé:
Pour déterminer la capacité du cloud, on multiplie le volume de recyclage quotidien par le nombre de jours de rétention. Les données périmées (plus anciennes que la rétention) sont supprimées du stockage dans le cloud.</t>
        </r>
      </text>
    </comment>
    <comment ref="F28" authorId="0">
      <text>
        <r>
          <rPr>
            <sz val="11"/>
            <color indexed="8"/>
            <rFont val="Helvetica Neue"/>
            <family val="2"/>
          </rPr>
          <t>Auteur importé:
Ce coût est estimé en prenant 1/5 du coût total d’un lecteur mTape.</t>
        </r>
      </text>
    </comment>
  </commentList>
</comments>
</file>

<file path=xl/comments2.xml><?xml version="1.0" encoding="utf-8"?>
<comments xmlns="http://schemas.openxmlformats.org/spreadsheetml/2006/main">
  <authors>
    <author>Auteur importé</author>
  </authors>
  <commentList>
    <comment ref="G19" authorId="0">
      <text>
        <r>
          <rPr>
            <sz val="11"/>
            <color indexed="8"/>
            <rFont val="Helvetica Neue"/>
            <family val="2"/>
          </rPr>
          <t>Auteur importé:
Données initiales + 22 (nombre de jours ouvrés dans le mois) x volume d’archivage quotidien</t>
        </r>
      </text>
    </comment>
    <comment ref="G20" authorId="0">
      <text>
        <r>
          <rPr>
            <sz val="11"/>
            <color indexed="8"/>
            <rFont val="Helvetica Neue"/>
            <family val="2"/>
          </rPr>
          <t>Auteur importé:
initial data + (22 (working days in monty) x daily archive volume) compounding over 12 months. E.g. 44 days by 2nd month, 66 days by third month.</t>
        </r>
      </text>
    </comment>
    <comment ref="F29" authorId="0">
      <text>
        <r>
          <rPr>
            <sz val="11"/>
            <color indexed="8"/>
            <rFont val="Helvetica Neue"/>
            <family val="2"/>
          </rPr>
          <t>Auteur importé:
Ce coût est estimé en prenant 1/5 du coût total d’un lecteur mTape.</t>
        </r>
      </text>
    </comment>
  </commentList>
</comments>
</file>

<file path=xl/sharedStrings.xml><?xml version="1.0" encoding="utf-8"?>
<sst xmlns="http://schemas.openxmlformats.org/spreadsheetml/2006/main" count="77" uniqueCount="69">
  <si>
    <t>Merci pour votre intérêt - ce document va vous permettre d'estimer le coût de stockage de vos données à la sauvegarde ou à l'archivage que ce soit sur bandes LTO ou dans le cloud.</t>
  </si>
  <si>
    <t>Veuillez utiliser les différents onglets pour accéder à la page de calcul P5 Backup ou à celle de P5 Archive. La quatrième et dernière page vous permet d'ajuster les tarifs selon le stockage bandes ou cloud. Pour vous assurer d'utiliser la dernière version, veuillez consulter régulièrement le lien suivant (here).</t>
  </si>
  <si>
    <t>Données</t>
  </si>
  <si>
    <t>Résultats</t>
  </si>
  <si>
    <t>Recyclage quotidien nécessaire</t>
  </si>
  <si>
    <t xml:space="preserve">Volume total à sauvegarder dans le cloud </t>
  </si>
  <si>
    <t>Bande passante minimale pour respecter la fenêtre de sauvegarde.</t>
  </si>
  <si>
    <t>=</t>
  </si>
  <si>
    <t>WAN = réseau étendu (world area network)</t>
  </si>
  <si>
    <t>Volume total de stockage actuelle (Go)</t>
  </si>
  <si>
    <t>Volumétrie modifiée quotidiennement (Go)</t>
  </si>
  <si>
    <t xml:space="preserve">Coût avec AWS S3 </t>
  </si>
  <si>
    <t>Coût avec Backblaze B2</t>
  </si>
  <si>
    <t>Coût avec Wasabi</t>
  </si>
  <si>
    <t>Nbre de jours de rétention voulus</t>
  </si>
  <si>
    <t>Fenêtre de sauvegarde dispo. en heure</t>
  </si>
  <si>
    <t>Capacité à disposer dans le cloud</t>
  </si>
  <si>
    <t>Coût si téléchargement de toutes les données</t>
  </si>
  <si>
    <t>Coût annuel (à comparer avec les bandes)</t>
  </si>
  <si>
    <t>LTO-6</t>
  </si>
  <si>
    <t>LTO-7</t>
  </si>
  <si>
    <t>LTO-8</t>
  </si>
  <si>
    <t>Nombre total de bandes requises</t>
  </si>
  <si>
    <t>Coût d’achat des bandes (juin 2018)</t>
  </si>
  <si>
    <t>Coût annuel en incluant l’achat</t>
  </si>
  <si>
    <t>-</t>
  </si>
  <si>
    <t>d’un lecteur LTO-8 de mTape</t>
  </si>
  <si>
    <t>Vitesse de téléversement du WAN (Mbps)</t>
  </si>
  <si>
    <t>Volumétrie initiale à archiver (Go)</t>
  </si>
  <si>
    <t>Durée du téléversement initial (jour:heure:min:sec:)</t>
  </si>
  <si>
    <t>Volumétrie quotidienne à archiver (Go)</t>
  </si>
  <si>
    <t>Durée du téléversement quotient (jour:heure:min:sec:)</t>
  </si>
  <si>
    <t>Initial data upload time (seconds)</t>
  </si>
  <si>
    <t>Daily upload time (seconds)</t>
  </si>
  <si>
    <t>AWS S3 Standard (données en Irlande)</t>
  </si>
  <si>
    <t>Backblaze B2 (données aux USA)</t>
  </si>
  <si>
    <t>Wasabi            (données aux USA)</t>
  </si>
  <si>
    <t>Volumétrie &amp; coût du premier mois de stockage</t>
  </si>
  <si>
    <t>Volumétrie &amp; coût de la première année de stockage</t>
  </si>
  <si>
    <t>Nombre total de bandes nécessaires sur 1 an</t>
  </si>
  <si>
    <t>Coût total des bandes</t>
  </si>
  <si>
    <t>Taux de change</t>
  </si>
  <si>
    <t>Taux de change (au 1 juin 2018)</t>
  </si>
  <si>
    <t>Dollar US vers EUR</t>
  </si>
  <si>
    <t>Coût du stockage dans le cloud</t>
  </si>
  <si>
    <t>Coût stockage en dollars US par Go sur un mois</t>
  </si>
  <si>
    <t>en euros par Go sur un mois</t>
  </si>
  <si>
    <t>Coût du téléchargement en dollars US par Go sur un mois</t>
  </si>
  <si>
    <t>Coût du téléchargement en euros par Go sur un mois</t>
  </si>
  <si>
    <t>Amazon S3 Standard (Irlande)</t>
  </si>
  <si>
    <t>Amazon S3 One Zone-Infrequent Access</t>
  </si>
  <si>
    <t>Amazon Glacier</t>
  </si>
  <si>
    <t>Variable</t>
  </si>
  <si>
    <t>BackBlaze B2</t>
  </si>
  <si>
    <t>Wasabi</t>
  </si>
  <si>
    <t>Azure</t>
  </si>
  <si>
    <t>Coûts des lecteurs de bande</t>
  </si>
  <si>
    <t>Coût matériel en dollars US maintenance incluse sur 5 ans</t>
  </si>
  <si>
    <t>Coût matériel en euros maintenance incluse sur 5 ans</t>
  </si>
  <si>
    <t>Lecteur mTape LTO 7 (Thunderbolt)</t>
  </si>
  <si>
    <t>Lecteur mTape LTO 8 (Thunderbolt)</t>
  </si>
  <si>
    <t>Coût du stockage sur bandes</t>
  </si>
  <si>
    <t>Capacité in Go</t>
  </si>
  <si>
    <t>Coût selon type LTO</t>
  </si>
  <si>
    <t>LTO 6</t>
  </si>
  <si>
    <t>LTO 7</t>
  </si>
  <si>
    <t>LTO 8</t>
  </si>
  <si>
    <t>Version 1.0 prix ajustés selon les indices du 1 juin2018</t>
  </si>
  <si>
    <t>Voir annotation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</si>
</sst>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0.00&quot; Go&quot;"/>
    <numFmt numFmtId="165" formatCode="0.00&quot; Mo/sec&quot;"/>
    <numFmt numFmtId="166" formatCode="0&quot; Mégabit WAN&quot;"/>
    <numFmt numFmtId="167" formatCode="0.00&quot; Gigabit WAN&quot;"/>
    <numFmt numFmtId="168" formatCode="0&quot; Go&quot;"/>
    <numFmt numFmtId="169" formatCode="[$€]#,##0.00&quot; par mois&quot;"/>
    <numFmt numFmtId="170" formatCode="[$€]\ #,##0.00"/>
    <numFmt numFmtId="171" formatCode="[$£-809]\ #,##0.00"/>
    <numFmt numFmtId="172" formatCode="[$€]#,##0.00&quot; par an&quot;"/>
    <numFmt numFmtId="173" formatCode="0.0"/>
    <numFmt numFmtId="174" formatCode="[$$-409]\ #,##0.00"/>
    <numFmt numFmtId="175" formatCode="0&quot; Mbps&quot;"/>
    <numFmt numFmtId="176" formatCode="0.0&quot; bandes&quot;"/>
    <numFmt numFmtId="177" formatCode="[$$-409]\ #,##0.0000"/>
    <numFmt numFmtId="178" formatCode="[$$-409]\ #,##0.000"/>
    <numFmt numFmtId="179" formatCode="[$UYU]&quot; &quot;#,##0.00"/>
    <numFmt numFmtId="180" formatCode="[$€]\ 0.00"/>
  </numFmts>
  <fonts count="19" x14ac:knownFonts="1">
    <font>
      <sz val="10"/>
      <color indexed="8"/>
      <name val="Arial"/>
    </font>
    <font>
      <sz val="24"/>
      <color indexed="8"/>
      <name val="Roboto"/>
    </font>
    <font>
      <u/>
      <sz val="24"/>
      <color indexed="11"/>
      <name val="Roboto"/>
    </font>
    <font>
      <b/>
      <u/>
      <sz val="11"/>
      <color indexed="8"/>
      <name val="Inconsolata"/>
    </font>
    <font>
      <b/>
      <sz val="12"/>
      <color indexed="8"/>
      <name val="Arial"/>
      <family val="2"/>
    </font>
    <font>
      <sz val="12"/>
      <color indexed="8"/>
      <name val="Arial"/>
      <family val="2"/>
    </font>
    <font>
      <b/>
      <sz val="18"/>
      <color indexed="8"/>
      <name val="Arial"/>
      <family val="2"/>
    </font>
    <font>
      <b/>
      <sz val="12"/>
      <color indexed="15"/>
      <name val="Arial"/>
      <family val="2"/>
    </font>
    <font>
      <sz val="11"/>
      <color indexed="8"/>
      <name val="Helvetica Neue"/>
      <family val="2"/>
    </font>
    <font>
      <u/>
      <sz val="12"/>
      <color indexed="11"/>
      <name val="Arial"/>
      <family val="2"/>
    </font>
    <font>
      <b/>
      <sz val="12"/>
      <color indexed="19"/>
      <name val="Arial"/>
      <family val="2"/>
    </font>
    <font>
      <sz val="12"/>
      <color indexed="8"/>
      <name val="Roboto"/>
    </font>
    <font>
      <sz val="12"/>
      <color indexed="10"/>
      <name val="Arial"/>
      <family val="2"/>
    </font>
    <font>
      <sz val="12"/>
      <color indexed="13"/>
      <name val="Arial"/>
      <family val="2"/>
    </font>
    <font>
      <b/>
      <sz val="12"/>
      <color indexed="13"/>
      <name val="Arial"/>
      <family val="2"/>
    </font>
    <font>
      <sz val="12"/>
      <color indexed="22"/>
      <name val="Consolas"/>
      <family val="2"/>
    </font>
    <font>
      <sz val="10"/>
      <color rgb="FF000000"/>
      <name val="Tahoma"/>
      <family val="2"/>
    </font>
    <font>
      <b/>
      <sz val="10"/>
      <color rgb="FF000000"/>
      <name val="Tahoma"/>
      <family val="2"/>
    </font>
    <font>
      <sz val="12"/>
      <color rgb="FFFF0000"/>
      <name val="Arial"/>
      <family val="2"/>
    </font>
  </fonts>
  <fills count="9">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6"/>
        <bgColor auto="1"/>
      </patternFill>
    </fill>
    <fill>
      <patternFill patternType="solid">
        <fgColor indexed="18"/>
        <bgColor auto="1"/>
      </patternFill>
    </fill>
    <fill>
      <patternFill patternType="solid">
        <fgColor indexed="20"/>
        <bgColor auto="1"/>
      </patternFill>
    </fill>
    <fill>
      <patternFill patternType="solid">
        <fgColor indexed="21"/>
        <bgColor auto="1"/>
      </patternFill>
    </fill>
  </fills>
  <borders count="25">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style="thin">
        <color indexed="9"/>
      </top>
      <bottom style="thin">
        <color indexed="9"/>
      </bottom>
      <diagonal/>
    </border>
    <border>
      <left/>
      <right/>
      <top/>
      <bottom/>
      <diagonal/>
    </border>
    <border>
      <left/>
      <right style="thin">
        <color indexed="9"/>
      </right>
      <top style="thin">
        <color indexed="9"/>
      </top>
      <bottom style="thin">
        <color indexed="9"/>
      </bottom>
      <diagonal/>
    </border>
    <border>
      <left/>
      <right style="thin">
        <color indexed="9"/>
      </right>
      <top/>
      <bottom style="thin">
        <color indexed="9"/>
      </bottom>
      <diagonal/>
    </border>
    <border>
      <left style="thin">
        <color indexed="9"/>
      </left>
      <right style="thin">
        <color indexed="9"/>
      </right>
      <top/>
      <bottom style="thin">
        <color indexed="9"/>
      </bottom>
      <diagonal/>
    </border>
    <border>
      <left style="thin">
        <color indexed="9"/>
      </left>
      <right/>
      <top/>
      <bottom style="thin">
        <color indexed="9"/>
      </bottom>
      <diagonal/>
    </border>
    <border>
      <left/>
      <right style="thin">
        <color indexed="9"/>
      </right>
      <top style="thin">
        <color indexed="9"/>
      </top>
      <bottom/>
      <diagonal/>
    </border>
    <border>
      <left style="thin">
        <color indexed="9"/>
      </left>
      <right/>
      <top style="thin">
        <color indexed="9"/>
      </top>
      <bottom/>
      <diagonal/>
    </border>
    <border>
      <left/>
      <right/>
      <top/>
      <bottom style="thin">
        <color indexed="9"/>
      </bottom>
      <diagonal/>
    </border>
    <border>
      <left/>
      <right/>
      <top style="thin">
        <color indexed="9"/>
      </top>
      <bottom/>
      <diagonal/>
    </border>
    <border>
      <left style="thin">
        <color indexed="9"/>
      </left>
      <right/>
      <top/>
      <bottom/>
      <diagonal/>
    </border>
    <border>
      <left/>
      <right style="thin">
        <color indexed="14"/>
      </right>
      <top/>
      <bottom/>
      <diagonal/>
    </border>
    <border>
      <left style="thin">
        <color indexed="14"/>
      </left>
      <right/>
      <top/>
      <bottom/>
      <diagonal/>
    </border>
    <border>
      <left/>
      <right/>
      <top/>
      <bottom style="thick">
        <color indexed="17"/>
      </bottom>
      <diagonal/>
    </border>
    <border>
      <left/>
      <right style="thick">
        <color indexed="17"/>
      </right>
      <top/>
      <bottom/>
      <diagonal/>
    </border>
    <border>
      <left style="thick">
        <color indexed="17"/>
      </left>
      <right style="thick">
        <color indexed="17"/>
      </right>
      <top style="thick">
        <color indexed="17"/>
      </top>
      <bottom style="thick">
        <color indexed="17"/>
      </bottom>
      <diagonal/>
    </border>
    <border>
      <left style="thick">
        <color indexed="17"/>
      </left>
      <right/>
      <top/>
      <bottom/>
      <diagonal/>
    </border>
    <border>
      <left style="thin">
        <color indexed="14"/>
      </left>
      <right style="thin">
        <color indexed="14"/>
      </right>
      <top/>
      <bottom/>
      <diagonal/>
    </border>
    <border>
      <left/>
      <right/>
      <top style="thick">
        <color indexed="17"/>
      </top>
      <bottom/>
      <diagonal/>
    </border>
    <border>
      <left/>
      <right/>
      <top style="thin">
        <color indexed="9"/>
      </top>
      <bottom style="thin">
        <color indexed="9"/>
      </bottom>
      <diagonal/>
    </border>
    <border>
      <left/>
      <right/>
      <top/>
      <bottom style="medium">
        <color indexed="19"/>
      </bottom>
      <diagonal/>
    </border>
    <border>
      <left style="thin">
        <color indexed="9"/>
      </left>
      <right style="thin">
        <color indexed="9"/>
      </right>
      <top style="medium">
        <color indexed="19"/>
      </top>
      <bottom style="thin">
        <color indexed="9"/>
      </bottom>
      <diagonal/>
    </border>
  </borders>
  <cellStyleXfs count="1">
    <xf numFmtId="0" fontId="0" fillId="0" borderId="0" applyNumberFormat="0" applyFill="0" applyBorder="0" applyProtection="0"/>
  </cellStyleXfs>
  <cellXfs count="202">
    <xf numFmtId="0" fontId="0" fillId="0" borderId="0" xfId="0" applyFont="1" applyAlignment="1"/>
    <xf numFmtId="0" fontId="0" fillId="0" borderId="0" xfId="0" applyNumberFormat="1" applyFont="1" applyAlignment="1"/>
    <xf numFmtId="2" fontId="0" fillId="0" borderId="1" xfId="0" applyNumberFormat="1" applyFont="1" applyBorder="1" applyAlignment="1">
      <alignment horizontal="right"/>
    </xf>
    <xf numFmtId="0" fontId="0" fillId="0" borderId="2" xfId="0" applyFont="1" applyBorder="1" applyAlignment="1"/>
    <xf numFmtId="0" fontId="0" fillId="0" borderId="1" xfId="0" applyFont="1" applyBorder="1" applyAlignment="1"/>
    <xf numFmtId="0" fontId="0" fillId="0" borderId="3" xfId="0" applyFont="1" applyBorder="1" applyAlignment="1"/>
    <xf numFmtId="2" fontId="1" fillId="2" borderId="4" xfId="0" applyNumberFormat="1" applyFont="1" applyFill="1" applyBorder="1" applyAlignment="1">
      <alignment horizontal="right"/>
    </xf>
    <xf numFmtId="2" fontId="1" fillId="2" borderId="4" xfId="0" applyNumberFormat="1" applyFont="1" applyFill="1" applyBorder="1" applyAlignment="1"/>
    <xf numFmtId="2" fontId="0" fillId="2" borderId="4" xfId="0" applyNumberFormat="1" applyFont="1" applyFill="1" applyBorder="1" applyAlignment="1"/>
    <xf numFmtId="2" fontId="2" fillId="2" borderId="4" xfId="0" applyNumberFormat="1" applyFont="1" applyFill="1" applyBorder="1" applyAlignment="1">
      <alignment horizontal="center" vertical="center"/>
    </xf>
    <xf numFmtId="2" fontId="3" fillId="2" borderId="4" xfId="0" applyNumberFormat="1" applyFont="1" applyFill="1" applyBorder="1" applyAlignment="1">
      <alignment horizontal="center" vertical="center"/>
    </xf>
    <xf numFmtId="0" fontId="0" fillId="0" borderId="5" xfId="0" applyFont="1" applyBorder="1" applyAlignment="1"/>
    <xf numFmtId="2" fontId="0" fillId="0" borderId="5" xfId="0" applyNumberFormat="1" applyFont="1" applyBorder="1" applyAlignment="1"/>
    <xf numFmtId="0" fontId="0" fillId="0" borderId="7" xfId="0" applyFont="1" applyBorder="1" applyAlignment="1"/>
    <xf numFmtId="2" fontId="0" fillId="2" borderId="11" xfId="0" applyNumberFormat="1" applyFont="1" applyFill="1" applyBorder="1" applyAlignment="1"/>
    <xf numFmtId="0" fontId="0" fillId="0" borderId="0" xfId="0" applyNumberFormat="1" applyFont="1" applyAlignment="1"/>
    <xf numFmtId="2" fontId="5" fillId="2" borderId="10" xfId="0" applyNumberFormat="1" applyFont="1" applyFill="1" applyBorder="1" applyAlignment="1"/>
    <xf numFmtId="2" fontId="5" fillId="2" borderId="12" xfId="0" applyNumberFormat="1" applyFont="1" applyFill="1" applyBorder="1" applyAlignment="1"/>
    <xf numFmtId="2" fontId="1" fillId="2" borderId="12" xfId="0" applyNumberFormat="1" applyFont="1" applyFill="1" applyBorder="1" applyAlignment="1"/>
    <xf numFmtId="2" fontId="5" fillId="2" borderId="13" xfId="0" applyNumberFormat="1" applyFont="1" applyFill="1" applyBorder="1" applyAlignment="1"/>
    <xf numFmtId="2" fontId="5" fillId="2" borderId="4" xfId="0" applyNumberFormat="1" applyFont="1" applyFill="1" applyBorder="1" applyAlignment="1"/>
    <xf numFmtId="49" fontId="6" fillId="3" borderId="4" xfId="0" applyNumberFormat="1" applyFont="1" applyFill="1" applyBorder="1" applyAlignment="1">
      <alignment vertical="center"/>
    </xf>
    <xf numFmtId="2" fontId="4" fillId="3" borderId="4" xfId="0" applyNumberFormat="1" applyFont="1" applyFill="1" applyBorder="1" applyAlignment="1">
      <alignment vertical="center"/>
    </xf>
    <xf numFmtId="2" fontId="4" fillId="4" borderId="5" xfId="0" applyNumberFormat="1" applyFont="1" applyFill="1" applyBorder="1" applyAlignment="1">
      <alignment vertical="center"/>
    </xf>
    <xf numFmtId="2" fontId="4" fillId="4" borderId="1" xfId="0" applyNumberFormat="1" applyFont="1" applyFill="1" applyBorder="1" applyAlignment="1">
      <alignment vertical="center"/>
    </xf>
    <xf numFmtId="2" fontId="5" fillId="2" borderId="13" xfId="0" applyNumberFormat="1" applyFont="1" applyFill="1" applyBorder="1" applyAlignment="1">
      <alignment vertical="center"/>
    </xf>
    <xf numFmtId="2" fontId="0" fillId="2" borderId="4" xfId="0" applyNumberFormat="1" applyFont="1" applyFill="1" applyBorder="1" applyAlignment="1">
      <alignment vertical="center"/>
    </xf>
    <xf numFmtId="2" fontId="0" fillId="3" borderId="4" xfId="0" applyNumberFormat="1" applyFont="1" applyFill="1" applyBorder="1" applyAlignment="1"/>
    <xf numFmtId="2" fontId="0" fillId="2" borderId="14" xfId="0" applyNumberFormat="1" applyFont="1" applyFill="1" applyBorder="1" applyAlignment="1"/>
    <xf numFmtId="2" fontId="0" fillId="2" borderId="15" xfId="0" applyNumberFormat="1" applyFont="1" applyFill="1" applyBorder="1" applyAlignment="1"/>
    <xf numFmtId="2" fontId="7" fillId="2" borderId="4" xfId="0" applyNumberFormat="1" applyFont="1" applyFill="1" applyBorder="1" applyAlignment="1">
      <alignment vertical="center"/>
    </xf>
    <xf numFmtId="2" fontId="5" fillId="2" borderId="4" xfId="0" applyNumberFormat="1" applyFont="1" applyFill="1" applyBorder="1" applyAlignment="1">
      <alignment vertical="center"/>
    </xf>
    <xf numFmtId="2" fontId="5" fillId="3" borderId="4" xfId="0" applyNumberFormat="1" applyFont="1" applyFill="1" applyBorder="1" applyAlignment="1"/>
    <xf numFmtId="49" fontId="5" fillId="5" borderId="4" xfId="0" applyNumberFormat="1" applyFont="1" applyFill="1" applyBorder="1" applyAlignment="1">
      <alignment vertical="top"/>
    </xf>
    <xf numFmtId="164" fontId="5" fillId="5" borderId="14" xfId="0" applyNumberFormat="1" applyFont="1" applyFill="1" applyBorder="1" applyAlignment="1">
      <alignment horizontal="right" vertical="top"/>
    </xf>
    <xf numFmtId="2" fontId="5" fillId="2" borderId="15" xfId="0" applyNumberFormat="1" applyFont="1" applyFill="1" applyBorder="1" applyAlignment="1">
      <alignment vertical="top"/>
    </xf>
    <xf numFmtId="2" fontId="5" fillId="2" borderId="4" xfId="0" applyNumberFormat="1" applyFont="1" applyFill="1" applyBorder="1" applyAlignment="1">
      <alignment vertical="top"/>
    </xf>
    <xf numFmtId="49" fontId="5" fillId="2" borderId="4" xfId="0" applyNumberFormat="1" applyFont="1" applyFill="1" applyBorder="1" applyAlignment="1">
      <alignment vertical="top"/>
    </xf>
    <xf numFmtId="164" fontId="5" fillId="2" borderId="14" xfId="0" applyNumberFormat="1" applyFont="1" applyFill="1" applyBorder="1" applyAlignment="1">
      <alignment horizontal="right" vertical="top"/>
    </xf>
    <xf numFmtId="165" fontId="5" fillId="5" borderId="14" xfId="0" applyNumberFormat="1" applyFont="1" applyFill="1" applyBorder="1" applyAlignment="1">
      <alignment horizontal="right" vertical="top"/>
    </xf>
    <xf numFmtId="166" fontId="4" fillId="2" borderId="15" xfId="0" applyNumberFormat="1" applyFont="1" applyFill="1" applyBorder="1" applyAlignment="1">
      <alignment vertical="top"/>
    </xf>
    <xf numFmtId="49" fontId="4" fillId="2" borderId="4" xfId="0" applyNumberFormat="1" applyFont="1" applyFill="1" applyBorder="1" applyAlignment="1">
      <alignment vertical="top"/>
    </xf>
    <xf numFmtId="167" fontId="4" fillId="2" borderId="4" xfId="0" applyNumberFormat="1" applyFont="1" applyFill="1" applyBorder="1" applyAlignment="1">
      <alignment horizontal="left" vertical="top"/>
    </xf>
    <xf numFmtId="2" fontId="5" fillId="5" borderId="14" xfId="0" applyNumberFormat="1" applyFont="1" applyFill="1" applyBorder="1" applyAlignment="1">
      <alignment horizontal="right" vertical="top"/>
    </xf>
    <xf numFmtId="2" fontId="5" fillId="2" borderId="16" xfId="0" applyNumberFormat="1" applyFont="1" applyFill="1" applyBorder="1" applyAlignment="1">
      <alignment vertical="center"/>
    </xf>
    <xf numFmtId="2" fontId="5" fillId="2" borderId="14" xfId="0" applyNumberFormat="1" applyFont="1" applyFill="1" applyBorder="1" applyAlignment="1">
      <alignment horizontal="right" vertical="top"/>
    </xf>
    <xf numFmtId="49" fontId="5" fillId="2" borderId="17" xfId="0" applyNumberFormat="1" applyFont="1" applyFill="1" applyBorder="1" applyAlignment="1">
      <alignment vertical="center"/>
    </xf>
    <xf numFmtId="168" fontId="4" fillId="2" borderId="18" xfId="0" applyNumberFormat="1" applyFont="1" applyFill="1" applyBorder="1" applyAlignment="1">
      <alignment vertical="center"/>
    </xf>
    <xf numFmtId="2" fontId="5" fillId="2" borderId="19" xfId="0" applyNumberFormat="1" applyFont="1" applyFill="1" applyBorder="1" applyAlignment="1">
      <alignment vertical="center"/>
    </xf>
    <xf numFmtId="2" fontId="5" fillId="2" borderId="20" xfId="0" applyNumberFormat="1" applyFont="1" applyFill="1" applyBorder="1" applyAlignment="1">
      <alignment horizontal="right" vertical="top"/>
    </xf>
    <xf numFmtId="2" fontId="5" fillId="2" borderId="15" xfId="0" applyNumberFormat="1" applyFont="1" applyFill="1" applyBorder="1" applyAlignment="1">
      <alignment horizontal="right" vertical="top"/>
    </xf>
    <xf numFmtId="2" fontId="5" fillId="2" borderId="15" xfId="0" applyNumberFormat="1" applyFont="1" applyFill="1" applyBorder="1" applyAlignment="1"/>
    <xf numFmtId="2" fontId="4" fillId="2" borderId="4" xfId="0" applyNumberFormat="1" applyFont="1" applyFill="1" applyBorder="1" applyAlignment="1">
      <alignment vertical="top"/>
    </xf>
    <xf numFmtId="49" fontId="4" fillId="2" borderId="20" xfId="0" applyNumberFormat="1" applyFont="1" applyFill="1" applyBorder="1" applyAlignment="1">
      <alignment horizontal="right" vertical="top"/>
    </xf>
    <xf numFmtId="2" fontId="4" fillId="2" borderId="15" xfId="0" applyNumberFormat="1" applyFont="1" applyFill="1" applyBorder="1" applyAlignment="1">
      <alignment horizontal="right" vertical="top"/>
    </xf>
    <xf numFmtId="49" fontId="4" fillId="2" borderId="14" xfId="0" applyNumberFormat="1" applyFont="1" applyFill="1" applyBorder="1" applyAlignment="1">
      <alignment horizontal="right" vertical="top"/>
    </xf>
    <xf numFmtId="1" fontId="4" fillId="2" borderId="18" xfId="0" applyNumberFormat="1" applyFont="1" applyFill="1" applyBorder="1" applyAlignment="1">
      <alignment vertical="center"/>
    </xf>
    <xf numFmtId="2" fontId="4" fillId="2" borderId="20" xfId="0" applyNumberFormat="1" applyFont="1" applyFill="1" applyBorder="1" applyAlignment="1">
      <alignment horizontal="right" vertical="top"/>
    </xf>
    <xf numFmtId="2" fontId="4" fillId="2" borderId="14" xfId="0" applyNumberFormat="1" applyFont="1" applyFill="1" applyBorder="1" applyAlignment="1">
      <alignment horizontal="right" vertical="top"/>
    </xf>
    <xf numFmtId="2" fontId="5" fillId="2" borderId="21" xfId="0" applyNumberFormat="1" applyFont="1" applyFill="1" applyBorder="1" applyAlignment="1">
      <alignment vertical="center"/>
    </xf>
    <xf numFmtId="169" fontId="4" fillId="5" borderId="20" xfId="0" applyNumberFormat="1" applyFont="1" applyFill="1" applyBorder="1" applyAlignment="1">
      <alignment horizontal="right" vertical="top"/>
    </xf>
    <xf numFmtId="169" fontId="4" fillId="5" borderId="15" xfId="0" applyNumberFormat="1" applyFont="1" applyFill="1" applyBorder="1" applyAlignment="1">
      <alignment horizontal="right" vertical="top"/>
    </xf>
    <xf numFmtId="169" fontId="4" fillId="5" borderId="14" xfId="0" applyNumberFormat="1" applyFont="1" applyFill="1" applyBorder="1" applyAlignment="1">
      <alignment horizontal="right" vertical="top"/>
    </xf>
    <xf numFmtId="49" fontId="5" fillId="6" borderId="4" xfId="0" applyNumberFormat="1" applyFont="1" applyFill="1" applyBorder="1" applyAlignment="1">
      <alignment vertical="top"/>
    </xf>
    <xf numFmtId="164" fontId="5" fillId="6" borderId="14" xfId="0" applyNumberFormat="1" applyFont="1" applyFill="1" applyBorder="1" applyAlignment="1">
      <alignment horizontal="right" vertical="top"/>
    </xf>
    <xf numFmtId="170" fontId="4" fillId="6" borderId="20" xfId="0" applyNumberFormat="1" applyFont="1" applyFill="1" applyBorder="1" applyAlignment="1">
      <alignment horizontal="right" vertical="top"/>
    </xf>
    <xf numFmtId="170" fontId="4" fillId="6" borderId="15" xfId="0" applyNumberFormat="1" applyFont="1" applyFill="1" applyBorder="1" applyAlignment="1">
      <alignment horizontal="right" vertical="top"/>
    </xf>
    <xf numFmtId="170" fontId="4" fillId="6" borderId="14" xfId="0" applyNumberFormat="1" applyFont="1" applyFill="1" applyBorder="1" applyAlignment="1">
      <alignment horizontal="right" vertical="top"/>
    </xf>
    <xf numFmtId="171" fontId="5" fillId="5" borderId="14" xfId="0" applyNumberFormat="1" applyFont="1" applyFill="1" applyBorder="1" applyAlignment="1">
      <alignment horizontal="right" vertical="top"/>
    </xf>
    <xf numFmtId="172" fontId="4" fillId="5" borderId="20" xfId="0" applyNumberFormat="1" applyFont="1" applyFill="1" applyBorder="1" applyAlignment="1">
      <alignment horizontal="right" vertical="top"/>
    </xf>
    <xf numFmtId="172" fontId="4" fillId="5" borderId="15" xfId="0" applyNumberFormat="1" applyFont="1" applyFill="1" applyBorder="1" applyAlignment="1">
      <alignment horizontal="right" vertical="top"/>
    </xf>
    <xf numFmtId="172" fontId="4" fillId="5" borderId="14" xfId="0" applyNumberFormat="1" applyFont="1" applyFill="1" applyBorder="1" applyAlignment="1">
      <alignment horizontal="right" vertical="top"/>
    </xf>
    <xf numFmtId="2" fontId="5" fillId="5" borderId="4" xfId="0" applyNumberFormat="1" applyFont="1" applyFill="1" applyBorder="1" applyAlignment="1">
      <alignment vertical="top"/>
    </xf>
    <xf numFmtId="49" fontId="4" fillId="5" borderId="20" xfId="0" applyNumberFormat="1" applyFont="1" applyFill="1" applyBorder="1" applyAlignment="1">
      <alignment horizontal="right" vertical="top"/>
    </xf>
    <xf numFmtId="2" fontId="4" fillId="5" borderId="15" xfId="0" applyNumberFormat="1" applyFont="1" applyFill="1" applyBorder="1" applyAlignment="1">
      <alignment horizontal="right" vertical="top"/>
    </xf>
    <xf numFmtId="49" fontId="4" fillId="5" borderId="14" xfId="0" applyNumberFormat="1" applyFont="1" applyFill="1" applyBorder="1" applyAlignment="1">
      <alignment horizontal="right" vertical="top"/>
    </xf>
    <xf numFmtId="168" fontId="5" fillId="2" borderId="14" xfId="0" applyNumberFormat="1" applyFont="1" applyFill="1" applyBorder="1" applyAlignment="1">
      <alignment horizontal="right" vertical="top"/>
    </xf>
    <xf numFmtId="173" fontId="5" fillId="2" borderId="20" xfId="0" applyNumberFormat="1" applyFont="1" applyFill="1" applyBorder="1" applyAlignment="1">
      <alignment horizontal="right" vertical="top"/>
    </xf>
    <xf numFmtId="173" fontId="5" fillId="2" borderId="15" xfId="0" applyNumberFormat="1" applyFont="1" applyFill="1" applyBorder="1" applyAlignment="1">
      <alignment horizontal="right" vertical="top"/>
    </xf>
    <xf numFmtId="173" fontId="5" fillId="2" borderId="14" xfId="0" applyNumberFormat="1" applyFont="1" applyFill="1" applyBorder="1" applyAlignment="1">
      <alignment horizontal="right" vertical="top"/>
    </xf>
    <xf numFmtId="170" fontId="4" fillId="5" borderId="20" xfId="0" applyNumberFormat="1" applyFont="1" applyFill="1" applyBorder="1" applyAlignment="1">
      <alignment horizontal="right" vertical="top"/>
    </xf>
    <xf numFmtId="170" fontId="4" fillId="5" borderId="15" xfId="0" applyNumberFormat="1" applyFont="1" applyFill="1" applyBorder="1" applyAlignment="1">
      <alignment horizontal="right" vertical="top"/>
    </xf>
    <xf numFmtId="170" fontId="4" fillId="5" borderId="14" xfId="0" applyNumberFormat="1" applyFont="1" applyFill="1" applyBorder="1" applyAlignment="1">
      <alignment horizontal="right" vertical="top"/>
    </xf>
    <xf numFmtId="2" fontId="9" fillId="2" borderId="4" xfId="0" applyNumberFormat="1" applyFont="1" applyFill="1" applyBorder="1" applyAlignment="1">
      <alignment vertical="center"/>
    </xf>
    <xf numFmtId="49" fontId="5" fillId="5" borderId="20" xfId="0" applyNumberFormat="1" applyFont="1" applyFill="1" applyBorder="1" applyAlignment="1">
      <alignment horizontal="right" vertical="top"/>
    </xf>
    <xf numFmtId="2" fontId="5" fillId="5" borderId="15" xfId="0" applyNumberFormat="1" applyFont="1" applyFill="1" applyBorder="1" applyAlignment="1">
      <alignment horizontal="right" vertical="top"/>
    </xf>
    <xf numFmtId="49" fontId="5" fillId="5" borderId="4" xfId="0" applyNumberFormat="1" applyFont="1" applyFill="1" applyBorder="1" applyAlignment="1"/>
    <xf numFmtId="174" fontId="10" fillId="2" borderId="14" xfId="0" applyNumberFormat="1" applyFont="1" applyFill="1" applyBorder="1" applyAlignment="1">
      <alignment horizontal="right" vertical="top"/>
    </xf>
    <xf numFmtId="174" fontId="10" fillId="2" borderId="20" xfId="0" applyNumberFormat="1" applyFont="1" applyFill="1" applyBorder="1" applyAlignment="1">
      <alignment horizontal="right" vertical="top"/>
    </xf>
    <xf numFmtId="2" fontId="5" fillId="2" borderId="4" xfId="0" applyNumberFormat="1" applyFont="1" applyFill="1" applyBorder="1" applyAlignment="1">
      <alignment horizontal="left"/>
    </xf>
    <xf numFmtId="2" fontId="5" fillId="2" borderId="4" xfId="0" applyNumberFormat="1" applyFont="1" applyFill="1" applyBorder="1" applyAlignment="1">
      <alignment horizontal="right"/>
    </xf>
    <xf numFmtId="171" fontId="10" fillId="2" borderId="4" xfId="0" applyNumberFormat="1" applyFont="1" applyFill="1" applyBorder="1" applyAlignment="1">
      <alignment horizontal="right"/>
    </xf>
    <xf numFmtId="2" fontId="5" fillId="0" borderId="7" xfId="0" applyNumberFormat="1" applyFont="1" applyBorder="1" applyAlignment="1"/>
    <xf numFmtId="2" fontId="5" fillId="0" borderId="7" xfId="0" applyNumberFormat="1" applyFont="1" applyBorder="1" applyAlignment="1">
      <alignment horizontal="left"/>
    </xf>
    <xf numFmtId="0" fontId="0" fillId="4" borderId="7" xfId="0" applyFont="1" applyFill="1" applyBorder="1" applyAlignment="1"/>
    <xf numFmtId="2" fontId="5" fillId="0" borderId="1" xfId="0" applyNumberFormat="1" applyFont="1" applyBorder="1" applyAlignment="1"/>
    <xf numFmtId="2" fontId="5" fillId="0" borderId="1" xfId="0" applyNumberFormat="1" applyFont="1" applyBorder="1" applyAlignment="1">
      <alignment horizontal="left"/>
    </xf>
    <xf numFmtId="0" fontId="0" fillId="4" borderId="1" xfId="0" applyFont="1" applyFill="1" applyBorder="1" applyAlignment="1"/>
    <xf numFmtId="0" fontId="0" fillId="0" borderId="0" xfId="0" applyNumberFormat="1" applyFont="1" applyAlignment="1"/>
    <xf numFmtId="2" fontId="0" fillId="2" borderId="10" xfId="0" applyNumberFormat="1" applyFont="1" applyFill="1" applyBorder="1" applyAlignment="1"/>
    <xf numFmtId="2" fontId="0" fillId="2" borderId="12" xfId="0" applyNumberFormat="1" applyFont="1" applyFill="1" applyBorder="1" applyAlignment="1"/>
    <xf numFmtId="2" fontId="11" fillId="2" borderId="12" xfId="0" applyNumberFormat="1" applyFont="1" applyFill="1" applyBorder="1" applyAlignment="1"/>
    <xf numFmtId="0" fontId="0" fillId="4" borderId="5" xfId="0" applyFont="1" applyFill="1" applyBorder="1" applyAlignment="1"/>
    <xf numFmtId="2" fontId="0" fillId="2" borderId="13" xfId="0" applyNumberFormat="1" applyFont="1" applyFill="1" applyBorder="1" applyAlignment="1"/>
    <xf numFmtId="2" fontId="11" fillId="2" borderId="4" xfId="0" applyNumberFormat="1" applyFont="1" applyFill="1" applyBorder="1" applyAlignment="1"/>
    <xf numFmtId="2" fontId="4" fillId="2" borderId="4" xfId="0" applyNumberFormat="1" applyFont="1" applyFill="1" applyBorder="1" applyAlignment="1">
      <alignment vertical="center"/>
    </xf>
    <xf numFmtId="2" fontId="11" fillId="2" borderId="15" xfId="0" applyNumberFormat="1" applyFont="1" applyFill="1" applyBorder="1" applyAlignment="1"/>
    <xf numFmtId="2" fontId="0" fillId="2" borderId="16" xfId="0" applyNumberFormat="1" applyFont="1" applyFill="1" applyBorder="1" applyAlignment="1"/>
    <xf numFmtId="49" fontId="0" fillId="5" borderId="4" xfId="0" applyNumberFormat="1" applyFont="1" applyFill="1" applyBorder="1" applyAlignment="1"/>
    <xf numFmtId="175" fontId="4" fillId="5" borderId="14" xfId="0" applyNumberFormat="1" applyFont="1" applyFill="1" applyBorder="1" applyAlignment="1">
      <alignment horizontal="right" vertical="top"/>
    </xf>
    <xf numFmtId="175" fontId="4" fillId="5" borderId="20" xfId="0" applyNumberFormat="1" applyFont="1" applyFill="1" applyBorder="1" applyAlignment="1">
      <alignment horizontal="right" vertical="top"/>
    </xf>
    <xf numFmtId="49" fontId="0" fillId="2" borderId="17" xfId="0" applyNumberFormat="1" applyFont="1" applyFill="1" applyBorder="1" applyAlignment="1"/>
    <xf numFmtId="168" fontId="4" fillId="2" borderId="18" xfId="0" applyNumberFormat="1" applyFont="1" applyFill="1" applyBorder="1" applyAlignment="1"/>
    <xf numFmtId="2" fontId="0" fillId="2" borderId="19" xfId="0" applyNumberFormat="1" applyFont="1" applyFill="1" applyBorder="1" applyAlignment="1"/>
    <xf numFmtId="49" fontId="0" fillId="2" borderId="4" xfId="0" applyNumberFormat="1" applyFont="1" applyFill="1" applyBorder="1" applyAlignment="1"/>
    <xf numFmtId="2" fontId="0" fillId="2" borderId="21" xfId="0" applyNumberFormat="1" applyFont="1" applyFill="1" applyBorder="1" applyAlignment="1"/>
    <xf numFmtId="49" fontId="12" fillId="2" borderId="4" xfId="0" applyNumberFormat="1" applyFont="1" applyFill="1" applyBorder="1" applyAlignment="1"/>
    <xf numFmtId="3" fontId="12" fillId="2" borderId="14" xfId="0" applyNumberFormat="1" applyFont="1" applyFill="1" applyBorder="1" applyAlignment="1">
      <alignment horizontal="right" vertical="top"/>
    </xf>
    <xf numFmtId="3" fontId="12" fillId="2" borderId="20" xfId="0" applyNumberFormat="1" applyFont="1" applyFill="1" applyBorder="1" applyAlignment="1">
      <alignment horizontal="right" vertical="top"/>
    </xf>
    <xf numFmtId="2" fontId="0" fillId="2" borderId="4" xfId="0" applyNumberFormat="1" applyFont="1" applyFill="1" applyBorder="1" applyAlignment="1">
      <alignment vertical="top" wrapText="1"/>
    </xf>
    <xf numFmtId="168" fontId="5" fillId="5" borderId="14" xfId="0" applyNumberFormat="1" applyFont="1" applyFill="1" applyBorder="1" applyAlignment="1">
      <alignment horizontal="right" vertical="top"/>
    </xf>
    <xf numFmtId="170" fontId="4" fillId="2" borderId="20" xfId="0" applyNumberFormat="1" applyFont="1" applyFill="1" applyBorder="1" applyAlignment="1">
      <alignment horizontal="right" vertical="top"/>
    </xf>
    <xf numFmtId="2" fontId="0" fillId="4" borderId="5" xfId="0" applyNumberFormat="1" applyFont="1" applyFill="1" applyBorder="1" applyAlignment="1"/>
    <xf numFmtId="49" fontId="4" fillId="2" borderId="20" xfId="0" applyNumberFormat="1" applyFont="1" applyFill="1" applyBorder="1" applyAlignment="1">
      <alignment horizontal="left" vertical="top" wrapText="1"/>
    </xf>
    <xf numFmtId="176" fontId="5" fillId="5" borderId="20" xfId="0" applyNumberFormat="1" applyFont="1" applyFill="1" applyBorder="1" applyAlignment="1">
      <alignment horizontal="right" vertical="top"/>
    </xf>
    <xf numFmtId="2" fontId="13" fillId="4" borderId="1" xfId="0" applyNumberFormat="1" applyFont="1" applyFill="1" applyBorder="1" applyAlignment="1"/>
    <xf numFmtId="2" fontId="14" fillId="4" borderId="1" xfId="0" applyNumberFormat="1" applyFont="1" applyFill="1" applyBorder="1" applyAlignment="1">
      <alignment horizontal="right"/>
    </xf>
    <xf numFmtId="0" fontId="0" fillId="0" borderId="0" xfId="0" applyNumberFormat="1" applyFont="1" applyAlignment="1"/>
    <xf numFmtId="0" fontId="0" fillId="4" borderId="2" xfId="0" applyFont="1" applyFill="1" applyBorder="1" applyAlignment="1"/>
    <xf numFmtId="0" fontId="0" fillId="4" borderId="3" xfId="0" applyFont="1" applyFill="1" applyBorder="1" applyAlignment="1"/>
    <xf numFmtId="49" fontId="4" fillId="7" borderId="23" xfId="0" applyNumberFormat="1" applyFont="1" applyFill="1" applyBorder="1" applyAlignment="1"/>
    <xf numFmtId="49" fontId="4" fillId="7" borderId="23" xfId="0" applyNumberFormat="1" applyFont="1" applyFill="1" applyBorder="1" applyAlignment="1">
      <alignment wrapText="1"/>
    </xf>
    <xf numFmtId="2" fontId="4" fillId="8" borderId="23" xfId="0" applyNumberFormat="1" applyFont="1" applyFill="1" applyBorder="1" applyAlignment="1"/>
    <xf numFmtId="0" fontId="0" fillId="4" borderId="24" xfId="0" applyFont="1" applyFill="1" applyBorder="1" applyAlignment="1"/>
    <xf numFmtId="2" fontId="0" fillId="4" borderId="24" xfId="0" applyNumberFormat="1" applyFont="1" applyFill="1" applyBorder="1" applyAlignment="1"/>
    <xf numFmtId="49" fontId="0" fillId="4" borderId="1" xfId="0" applyNumberFormat="1" applyFont="1" applyFill="1" applyBorder="1" applyAlignment="1"/>
    <xf numFmtId="2" fontId="0" fillId="4" borderId="1" xfId="0" applyNumberFormat="1" applyFont="1" applyFill="1" applyBorder="1" applyAlignment="1"/>
    <xf numFmtId="2" fontId="4" fillId="4" borderId="3" xfId="0" applyNumberFormat="1" applyFont="1" applyFill="1" applyBorder="1" applyAlignment="1"/>
    <xf numFmtId="49" fontId="4" fillId="7" borderId="23" xfId="0" applyNumberFormat="1" applyFont="1" applyFill="1" applyBorder="1" applyAlignment="1">
      <alignment horizontal="right" wrapText="1"/>
    </xf>
    <xf numFmtId="0" fontId="4" fillId="7" borderId="23" xfId="0" applyFont="1" applyFill="1" applyBorder="1" applyAlignment="1">
      <alignment horizontal="right" wrapText="1"/>
    </xf>
    <xf numFmtId="2" fontId="4" fillId="4" borderId="1" xfId="0" applyNumberFormat="1" applyFont="1" applyFill="1" applyBorder="1" applyAlignment="1"/>
    <xf numFmtId="2" fontId="0" fillId="4" borderId="24" xfId="0" applyNumberFormat="1" applyFont="1" applyFill="1" applyBorder="1" applyAlignment="1">
      <alignment wrapText="1"/>
    </xf>
    <xf numFmtId="177" fontId="0" fillId="4" borderId="1" xfId="0" applyNumberFormat="1" applyFont="1" applyFill="1" applyBorder="1" applyAlignment="1"/>
    <xf numFmtId="171" fontId="0" fillId="4" borderId="1" xfId="0" applyNumberFormat="1" applyFont="1" applyFill="1" applyBorder="1" applyAlignment="1"/>
    <xf numFmtId="170" fontId="0" fillId="4" borderId="1" xfId="0" applyNumberFormat="1" applyFont="1" applyFill="1" applyBorder="1" applyAlignment="1"/>
    <xf numFmtId="178" fontId="0" fillId="4" borderId="1" xfId="0" applyNumberFormat="1" applyFont="1" applyFill="1" applyBorder="1" applyAlignment="1"/>
    <xf numFmtId="171" fontId="5" fillId="4" borderId="1" xfId="0" applyNumberFormat="1" applyFont="1" applyFill="1" applyBorder="1" applyAlignment="1">
      <alignment horizontal="right"/>
    </xf>
    <xf numFmtId="170" fontId="5" fillId="4" borderId="1" xfId="0" applyNumberFormat="1" applyFont="1" applyFill="1" applyBorder="1" applyAlignment="1">
      <alignment horizontal="right"/>
    </xf>
    <xf numFmtId="49" fontId="0" fillId="5" borderId="1" xfId="0" applyNumberFormat="1" applyFont="1" applyFill="1" applyBorder="1" applyAlignment="1"/>
    <xf numFmtId="177" fontId="0" fillId="5" borderId="1" xfId="0" applyNumberFormat="1" applyFont="1" applyFill="1" applyBorder="1" applyAlignment="1"/>
    <xf numFmtId="171" fontId="0" fillId="5" borderId="1" xfId="0" applyNumberFormat="1" applyFont="1" applyFill="1" applyBorder="1" applyAlignment="1"/>
    <xf numFmtId="170" fontId="0" fillId="5" borderId="1" xfId="0" applyNumberFormat="1" applyFont="1" applyFill="1" applyBorder="1" applyAlignment="1"/>
    <xf numFmtId="178" fontId="0" fillId="5" borderId="1" xfId="0" applyNumberFormat="1" applyFont="1" applyFill="1" applyBorder="1" applyAlignment="1"/>
    <xf numFmtId="171" fontId="5" fillId="5" borderId="1" xfId="0" applyNumberFormat="1" applyFont="1" applyFill="1" applyBorder="1" applyAlignment="1">
      <alignment horizontal="right"/>
    </xf>
    <xf numFmtId="170" fontId="5" fillId="5" borderId="1" xfId="0" applyNumberFormat="1" applyFont="1" applyFill="1" applyBorder="1" applyAlignment="1">
      <alignment horizontal="right"/>
    </xf>
    <xf numFmtId="2" fontId="0" fillId="8" borderId="23" xfId="0" applyNumberFormat="1" applyFont="1" applyFill="1" applyBorder="1" applyAlignment="1"/>
    <xf numFmtId="2" fontId="5" fillId="8" borderId="23" xfId="0" applyNumberFormat="1" applyFont="1" applyFill="1" applyBorder="1" applyAlignment="1">
      <alignment horizontal="right"/>
    </xf>
    <xf numFmtId="174" fontId="0" fillId="4" borderId="1" xfId="0" applyNumberFormat="1" applyFont="1" applyFill="1" applyBorder="1" applyAlignment="1"/>
    <xf numFmtId="174" fontId="0" fillId="5" borderId="1" xfId="0" applyNumberFormat="1" applyFont="1" applyFill="1" applyBorder="1" applyAlignment="1"/>
    <xf numFmtId="49" fontId="4" fillId="7" borderId="23" xfId="0" applyNumberFormat="1" applyFont="1" applyFill="1" applyBorder="1" applyAlignment="1">
      <alignment horizontal="right"/>
    </xf>
    <xf numFmtId="49" fontId="4" fillId="4" borderId="24" xfId="0" applyNumberFormat="1" applyFont="1" applyFill="1" applyBorder="1" applyAlignment="1"/>
    <xf numFmtId="179" fontId="0" fillId="4" borderId="24" xfId="0" applyNumberFormat="1" applyFont="1" applyFill="1" applyBorder="1" applyAlignment="1"/>
    <xf numFmtId="171" fontId="0" fillId="4" borderId="24" xfId="0" applyNumberFormat="1" applyFont="1" applyFill="1" applyBorder="1" applyAlignment="1"/>
    <xf numFmtId="180" fontId="0" fillId="4" borderId="24" xfId="0" applyNumberFormat="1" applyFont="1" applyFill="1" applyBorder="1" applyAlignment="1"/>
    <xf numFmtId="49" fontId="4" fillId="5" borderId="1" xfId="0" applyNumberFormat="1" applyFont="1" applyFill="1" applyBorder="1" applyAlignment="1"/>
    <xf numFmtId="2" fontId="0" fillId="5" borderId="1" xfId="0" applyNumberFormat="1" applyFont="1" applyFill="1" applyBorder="1" applyAlignment="1"/>
    <xf numFmtId="179" fontId="0" fillId="5" borderId="1" xfId="0" applyNumberFormat="1" applyFont="1" applyFill="1" applyBorder="1" applyAlignment="1"/>
    <xf numFmtId="180" fontId="0" fillId="5" borderId="1" xfId="0" applyNumberFormat="1" applyFont="1" applyFill="1" applyBorder="1" applyAlignment="1"/>
    <xf numFmtId="49" fontId="4" fillId="4" borderId="1" xfId="0" applyNumberFormat="1" applyFont="1" applyFill="1" applyBorder="1" applyAlignment="1"/>
    <xf numFmtId="179" fontId="0" fillId="4" borderId="1" xfId="0" applyNumberFormat="1" applyFont="1" applyFill="1" applyBorder="1" applyAlignment="1"/>
    <xf numFmtId="180" fontId="0" fillId="4" borderId="1" xfId="0" applyNumberFormat="1" applyFont="1" applyFill="1" applyBorder="1" applyAlignment="1"/>
    <xf numFmtId="2" fontId="15" fillId="4" borderId="1" xfId="0" applyNumberFormat="1" applyFont="1" applyFill="1" applyBorder="1" applyAlignment="1">
      <alignment horizontal="left"/>
    </xf>
    <xf numFmtId="2" fontId="18" fillId="2" borderId="20" xfId="0" applyNumberFormat="1" applyFont="1" applyFill="1" applyBorder="1" applyAlignment="1">
      <alignment horizontal="right" vertical="top"/>
    </xf>
    <xf numFmtId="49" fontId="5" fillId="2" borderId="4" xfId="0" applyNumberFormat="1" applyFont="1" applyFill="1" applyBorder="1" applyAlignment="1">
      <alignment vertical="center" wrapText="1"/>
    </xf>
    <xf numFmtId="0" fontId="0" fillId="0" borderId="6" xfId="0" applyFont="1" applyBorder="1" applyAlignment="1"/>
    <xf numFmtId="0" fontId="0" fillId="0" borderId="7" xfId="0" applyFont="1" applyBorder="1" applyAlignment="1"/>
    <xf numFmtId="0" fontId="0" fillId="0" borderId="8" xfId="0" applyFont="1" applyBorder="1" applyAlignment="1"/>
    <xf numFmtId="0" fontId="0" fillId="0" borderId="1" xfId="0" applyFont="1" applyBorder="1" applyAlignment="1"/>
    <xf numFmtId="0" fontId="0" fillId="0" borderId="3" xfId="0" applyFont="1" applyBorder="1" applyAlignment="1"/>
    <xf numFmtId="0" fontId="0" fillId="0" borderId="9" xfId="0" applyFont="1" applyBorder="1" applyAlignment="1"/>
    <xf numFmtId="0" fontId="0" fillId="0" borderId="2" xfId="0" applyFont="1" applyBorder="1" applyAlignment="1"/>
    <xf numFmtId="0" fontId="0" fillId="0" borderId="10" xfId="0" applyFont="1" applyBorder="1" applyAlignment="1"/>
    <xf numFmtId="0" fontId="0" fillId="0" borderId="4" xfId="0" applyFont="1" applyBorder="1" applyAlignment="1"/>
    <xf numFmtId="49" fontId="4" fillId="2" borderId="4" xfId="0" applyNumberFormat="1" applyFont="1" applyFill="1" applyBorder="1" applyAlignment="1">
      <alignment vertical="center" wrapText="1"/>
    </xf>
    <xf numFmtId="2" fontId="0" fillId="0" borderId="6" xfId="0" applyNumberFormat="1" applyFont="1" applyBorder="1" applyAlignment="1"/>
    <xf numFmtId="2" fontId="0" fillId="0" borderId="7" xfId="0" applyNumberFormat="1" applyFont="1" applyBorder="1" applyAlignment="1"/>
    <xf numFmtId="2" fontId="0" fillId="0" borderId="8" xfId="0" applyNumberFormat="1" applyFont="1" applyBorder="1" applyAlignment="1"/>
    <xf numFmtId="2" fontId="0" fillId="0" borderId="1" xfId="0" applyNumberFormat="1" applyFont="1" applyBorder="1" applyAlignment="1"/>
    <xf numFmtId="2" fontId="0" fillId="0" borderId="3" xfId="0" applyNumberFormat="1" applyFont="1" applyBorder="1" applyAlignment="1"/>
    <xf numFmtId="2" fontId="0" fillId="0" borderId="9" xfId="0" applyNumberFormat="1" applyFont="1" applyBorder="1" applyAlignment="1"/>
    <xf numFmtId="2" fontId="0" fillId="0" borderId="2" xfId="0" applyNumberFormat="1" applyFont="1" applyBorder="1" applyAlignment="1"/>
    <xf numFmtId="2" fontId="0" fillId="0" borderId="10" xfId="0" applyNumberFormat="1" applyFont="1" applyBorder="1" applyAlignment="1"/>
    <xf numFmtId="49" fontId="5" fillId="5" borderId="4" xfId="0" applyNumberFormat="1" applyFont="1" applyFill="1" applyBorder="1" applyAlignment="1">
      <alignment vertical="top" wrapText="1"/>
    </xf>
    <xf numFmtId="2" fontId="5" fillId="4" borderId="4" xfId="0" applyNumberFormat="1" applyFont="1" applyFill="1" applyBorder="1" applyAlignment="1">
      <alignment vertical="top"/>
    </xf>
    <xf numFmtId="2" fontId="9" fillId="2" borderId="4" xfId="0" applyNumberFormat="1" applyFont="1" applyFill="1" applyBorder="1" applyAlignment="1">
      <alignment vertical="center"/>
    </xf>
    <xf numFmtId="2" fontId="0" fillId="4" borderId="11" xfId="0" applyNumberFormat="1" applyFont="1" applyFill="1" applyBorder="1" applyAlignment="1"/>
    <xf numFmtId="2" fontId="0" fillId="4" borderId="22" xfId="0" applyNumberFormat="1" applyFont="1" applyFill="1" applyBorder="1" applyAlignment="1"/>
    <xf numFmtId="2" fontId="0" fillId="4" borderId="12" xfId="0" applyNumberFormat="1" applyFont="1" applyFill="1" applyBorder="1" applyAlignment="1"/>
    <xf numFmtId="49" fontId="4" fillId="2" borderId="20" xfId="0" applyNumberFormat="1" applyFont="1" applyFill="1" applyBorder="1" applyAlignment="1">
      <alignment horizontal="right" vertical="top" wrapText="1"/>
    </xf>
    <xf numFmtId="2" fontId="5" fillId="4" borderId="20" xfId="0" applyNumberFormat="1" applyFont="1" applyFill="1" applyBorder="1" applyAlignment="1">
      <alignment horizontal="right" vertical="top"/>
    </xf>
    <xf numFmtId="2" fontId="7" fillId="2" borderId="4" xfId="0" applyNumberFormat="1" applyFont="1" applyFill="1" applyBorder="1" applyAlignment="1"/>
    <xf numFmtId="2" fontId="0" fillId="4" borderId="4" xfId="0" applyNumberFormat="1" applyFont="1" applyFill="1" applyBorder="1" applyAlignment="1"/>
  </cellXfs>
  <cellStyles count="1">
    <cellStyle name="Normal" xfId="0" builtinId="0"/>
  </cellStyles>
  <dxfs count="0"/>
  <tableStyles count="0" defaultPivotStyle="PivotStyleMedium4"/>
  <colors>
    <indexedColors>
      <rgbColor rgb="FF000000"/>
      <rgbColor rgb="FFFFFFFF"/>
      <rgbColor rgb="FFFF0000"/>
      <rgbColor rgb="FF00FF00"/>
      <rgbColor rgb="FF0000FF"/>
      <rgbColor rgb="FFFFFF00"/>
      <rgbColor rgb="FFFF00FF"/>
      <rgbColor rgb="FF00FFFF"/>
      <rgbColor rgb="FF000000"/>
      <rgbColor rgb="FFAAAAAA"/>
      <rgbColor rgb="FFF2F2F2"/>
      <rgbColor rgb="FF0000FF"/>
      <rgbColor rgb="FF90CFEF"/>
      <rgbColor rgb="FFFFFFFF"/>
      <rgbColor rgb="FF7F7F7F"/>
      <rgbColor rgb="FFFF0000"/>
      <rgbColor rgb="FFC0C0C0"/>
      <rgbColor rgb="FF6DA9D5"/>
      <rgbColor rgb="FFEAEAEA"/>
      <rgbColor rgb="FF999999"/>
      <rgbColor rgb="FF929292"/>
      <rgbColor rgb="FFF3F3F3"/>
      <rgbColor rgb="FF242729"/>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4" Type="http://schemas.openxmlformats.org/officeDocument/2006/relationships/image" Target="../media/image5.png"/><Relationship Id="rId5" Type="http://schemas.openxmlformats.org/officeDocument/2006/relationships/image" Target="../media/image6.png"/><Relationship Id="rId6" Type="http://schemas.openxmlformats.org/officeDocument/2006/relationships/image" Target="../media/image7.png"/><Relationship Id="rId7" Type="http://schemas.openxmlformats.org/officeDocument/2006/relationships/image" Target="../media/image8.png"/><Relationship Id="rId8" Type="http://schemas.openxmlformats.org/officeDocument/2006/relationships/image" Target="../media/image9.png"/><Relationship Id="rId9" Type="http://schemas.openxmlformats.org/officeDocument/2006/relationships/image" Target="../media/image2.png"/><Relationship Id="rId1" Type="http://schemas.openxmlformats.org/officeDocument/2006/relationships/hyperlink" Target="https://www.archiware.com/products/p5-backup" TargetMode="External"/><Relationship Id="rId2"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12.png"/><Relationship Id="rId4" Type="http://schemas.openxmlformats.org/officeDocument/2006/relationships/image" Target="../media/image13.png"/><Relationship Id="rId5" Type="http://schemas.openxmlformats.org/officeDocument/2006/relationships/image" Target="../media/image8.png"/><Relationship Id="rId6" Type="http://schemas.openxmlformats.org/officeDocument/2006/relationships/image" Target="../media/image14.png"/><Relationship Id="rId7" Type="http://schemas.openxmlformats.org/officeDocument/2006/relationships/image" Target="../media/image2.png"/><Relationship Id="rId8" Type="http://schemas.openxmlformats.org/officeDocument/2006/relationships/hyperlink" Target="https://www.archiware.com/products/p5-archive" TargetMode="External"/><Relationship Id="rId9" Type="http://schemas.openxmlformats.org/officeDocument/2006/relationships/image" Target="../media/image15.png"/><Relationship Id="rId1" Type="http://schemas.openxmlformats.org/officeDocument/2006/relationships/image" Target="../media/image10.png"/><Relationship Id="rId2"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xdr:from>
      <xdr:col>1</xdr:col>
      <xdr:colOff>228600</xdr:colOff>
      <xdr:row>1</xdr:row>
      <xdr:rowOff>266700</xdr:rowOff>
    </xdr:from>
    <xdr:to>
      <xdr:col>4</xdr:col>
      <xdr:colOff>1250950</xdr:colOff>
      <xdr:row>1</xdr:row>
      <xdr:rowOff>1082675</xdr:rowOff>
    </xdr:to>
    <xdr:grpSp>
      <xdr:nvGrpSpPr>
        <xdr:cNvPr id="4" name="Group 3"/>
        <xdr:cNvGrpSpPr/>
      </xdr:nvGrpSpPr>
      <xdr:grpSpPr>
        <a:xfrm>
          <a:off x="571500" y="419100"/>
          <a:ext cx="4603750" cy="815975"/>
          <a:chOff x="571500" y="419100"/>
          <a:chExt cx="4603750" cy="815975"/>
        </a:xfrm>
      </xdr:grpSpPr>
      <xdr:pic>
        <xdr:nvPicPr>
          <xdr:cNvPr id="2" name="Image&#10;&#10;image6.png" descr="Imageimage6.png">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622300" y="434975"/>
            <a:ext cx="4552950" cy="800100"/>
          </a:xfrm>
          <a:prstGeom prst="rect">
            <a:avLst/>
          </a:prstGeom>
          <a:ln w="12700" cap="flat">
            <a:noFill/>
            <a:miter lim="400000"/>
          </a:ln>
          <a:effectLst/>
        </xdr:spPr>
      </xdr:pic>
      <xdr:pic>
        <xdr:nvPicPr>
          <xdr:cNvPr id="3" name="Picture 2"/>
          <xdr:cNvPicPr>
            <a:picLocks noChangeAspect="1"/>
          </xdr:cNvPicPr>
        </xdr:nvPicPr>
        <xdr:blipFill>
          <a:blip xmlns:r="http://schemas.openxmlformats.org/officeDocument/2006/relationships" r:embed="rId2"/>
          <a:stretch>
            <a:fillRect/>
          </a:stretch>
        </xdr:blipFill>
        <xdr:spPr>
          <a:xfrm>
            <a:off x="571500" y="419100"/>
            <a:ext cx="787400" cy="787400"/>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1257300</xdr:colOff>
      <xdr:row>26</xdr:row>
      <xdr:rowOff>143855</xdr:rowOff>
    </xdr:from>
    <xdr:to>
      <xdr:col>1</xdr:col>
      <xdr:colOff>2209800</xdr:colOff>
      <xdr:row>31</xdr:row>
      <xdr:rowOff>16855</xdr:rowOff>
    </xdr:to>
    <xdr:pic>
      <xdr:nvPicPr>
        <xdr:cNvPr id="9" name="Picture 7">
          <a:hlinkClick xmlns:r="http://schemas.openxmlformats.org/officeDocument/2006/relationships" r:id="rId1"/>
          <a:extLst>
            <a:ext uri="{FF2B5EF4-FFF2-40B4-BE49-F238E27FC236}">
              <a16:creationId xmlns:a16="http://schemas.microsoft.com/office/drawing/2014/main" xmlns="" id="{00000000-0008-0000-01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612900" y="6646255"/>
          <a:ext cx="952500" cy="952500"/>
        </a:xfrm>
        <a:prstGeom prst="rect">
          <a:avLst/>
        </a:prstGeom>
        <a:ln w="12700" cap="flat">
          <a:noFill/>
          <a:miter lim="400000"/>
        </a:ln>
        <a:effectLst/>
      </xdr:spPr>
    </xdr:pic>
    <xdr:clientData/>
  </xdr:twoCellAnchor>
  <xdr:twoCellAnchor>
    <xdr:from>
      <xdr:col>1</xdr:col>
      <xdr:colOff>168275</xdr:colOff>
      <xdr:row>14</xdr:row>
      <xdr:rowOff>101600</xdr:rowOff>
    </xdr:from>
    <xdr:to>
      <xdr:col>2</xdr:col>
      <xdr:colOff>482600</xdr:colOff>
      <xdr:row>25</xdr:row>
      <xdr:rowOff>212457</xdr:rowOff>
    </xdr:to>
    <xdr:pic>
      <xdr:nvPicPr>
        <xdr:cNvPr id="10" name="archive preamble.png">
          <a:extLst>
            <a:ext uri="{FF2B5EF4-FFF2-40B4-BE49-F238E27FC236}">
              <a16:creationId xmlns:a16="http://schemas.microsoft.com/office/drawing/2014/main" xmlns="" id="{00000000-0008-0000-0100-00000A000000}"/>
            </a:ext>
          </a:extLst>
        </xdr:cNvPr>
        <xdr:cNvPicPr>
          <a:picLocks noChangeAspect="1"/>
        </xdr:cNvPicPr>
      </xdr:nvPicPr>
      <xdr:blipFill>
        <a:blip xmlns:r="http://schemas.openxmlformats.org/officeDocument/2006/relationships" r:embed="rId3"/>
        <a:stretch>
          <a:fillRect/>
        </a:stretch>
      </xdr:blipFill>
      <xdr:spPr>
        <a:xfrm>
          <a:off x="523874" y="4013200"/>
          <a:ext cx="3273426" cy="2485758"/>
        </a:xfrm>
        <a:prstGeom prst="rect">
          <a:avLst/>
        </a:prstGeom>
        <a:ln w="12700" cap="flat">
          <a:noFill/>
          <a:miter lim="400000"/>
        </a:ln>
        <a:effectLst/>
      </xdr:spPr>
    </xdr:pic>
    <xdr:clientData/>
  </xdr:twoCellAnchor>
  <xdr:twoCellAnchor>
    <xdr:from>
      <xdr:col>7</xdr:col>
      <xdr:colOff>428505</xdr:colOff>
      <xdr:row>2</xdr:row>
      <xdr:rowOff>150210</xdr:rowOff>
    </xdr:from>
    <xdr:to>
      <xdr:col>10</xdr:col>
      <xdr:colOff>942855</xdr:colOff>
      <xdr:row>6</xdr:row>
      <xdr:rowOff>42260</xdr:rowOff>
    </xdr:to>
    <xdr:pic>
      <xdr:nvPicPr>
        <xdr:cNvPr id="11" name="number 2 backup.png">
          <a:extLst>
            <a:ext uri="{FF2B5EF4-FFF2-40B4-BE49-F238E27FC236}">
              <a16:creationId xmlns:a16="http://schemas.microsoft.com/office/drawing/2014/main" xmlns="" id="{00000000-0008-0000-0100-00000B000000}"/>
            </a:ext>
          </a:extLst>
        </xdr:cNvPr>
        <xdr:cNvPicPr>
          <a:picLocks noChangeAspect="1"/>
        </xdr:cNvPicPr>
      </xdr:nvPicPr>
      <xdr:blipFill>
        <a:blip xmlns:r="http://schemas.openxmlformats.org/officeDocument/2006/relationships" r:embed="rId4"/>
        <a:stretch>
          <a:fillRect/>
        </a:stretch>
      </xdr:blipFill>
      <xdr:spPr>
        <a:xfrm>
          <a:off x="9928105" y="1369410"/>
          <a:ext cx="4857751" cy="857251"/>
        </a:xfrm>
        <a:prstGeom prst="rect">
          <a:avLst/>
        </a:prstGeom>
        <a:ln w="12700" cap="flat">
          <a:noFill/>
          <a:miter lim="400000"/>
        </a:ln>
        <a:effectLst/>
      </xdr:spPr>
    </xdr:pic>
    <xdr:clientData/>
  </xdr:twoCellAnchor>
  <xdr:twoCellAnchor>
    <xdr:from>
      <xdr:col>5</xdr:col>
      <xdr:colOff>149225</xdr:colOff>
      <xdr:row>9</xdr:row>
      <xdr:rowOff>164229</xdr:rowOff>
    </xdr:from>
    <xdr:to>
      <xdr:col>6</xdr:col>
      <xdr:colOff>126071</xdr:colOff>
      <xdr:row>13</xdr:row>
      <xdr:rowOff>105645</xdr:rowOff>
    </xdr:to>
    <xdr:pic>
      <xdr:nvPicPr>
        <xdr:cNvPr id="12" name="number 3 backup.png">
          <a:extLst>
            <a:ext uri="{FF2B5EF4-FFF2-40B4-BE49-F238E27FC236}">
              <a16:creationId xmlns:a16="http://schemas.microsoft.com/office/drawing/2014/main" xmlns="" id="{00000000-0008-0000-0100-00000C000000}"/>
            </a:ext>
          </a:extLst>
        </xdr:cNvPr>
        <xdr:cNvPicPr>
          <a:picLocks noChangeAspect="1"/>
        </xdr:cNvPicPr>
      </xdr:nvPicPr>
      <xdr:blipFill>
        <a:blip xmlns:r="http://schemas.openxmlformats.org/officeDocument/2006/relationships" r:embed="rId5"/>
        <a:stretch>
          <a:fillRect/>
        </a:stretch>
      </xdr:blipFill>
      <xdr:spPr>
        <a:xfrm>
          <a:off x="5026025" y="2996329"/>
          <a:ext cx="3164547" cy="805017"/>
        </a:xfrm>
        <a:prstGeom prst="rect">
          <a:avLst/>
        </a:prstGeom>
        <a:ln w="12700" cap="flat">
          <a:noFill/>
          <a:miter lim="400000"/>
        </a:ln>
        <a:effectLst/>
      </xdr:spPr>
    </xdr:pic>
    <xdr:clientData/>
  </xdr:twoCellAnchor>
  <xdr:twoCellAnchor>
    <xdr:from>
      <xdr:col>5</xdr:col>
      <xdr:colOff>149225</xdr:colOff>
      <xdr:row>18</xdr:row>
      <xdr:rowOff>134783</xdr:rowOff>
    </xdr:from>
    <xdr:to>
      <xdr:col>6</xdr:col>
      <xdr:colOff>1023618</xdr:colOff>
      <xdr:row>22</xdr:row>
      <xdr:rowOff>76200</xdr:rowOff>
    </xdr:to>
    <xdr:pic>
      <xdr:nvPicPr>
        <xdr:cNvPr id="13" name="number 4 backup.png">
          <a:extLst>
            <a:ext uri="{FF2B5EF4-FFF2-40B4-BE49-F238E27FC236}">
              <a16:creationId xmlns:a16="http://schemas.microsoft.com/office/drawing/2014/main" xmlns="" id="{00000000-0008-0000-0100-00000D000000}"/>
            </a:ext>
          </a:extLst>
        </xdr:cNvPr>
        <xdr:cNvPicPr>
          <a:picLocks noChangeAspect="1"/>
        </xdr:cNvPicPr>
      </xdr:nvPicPr>
      <xdr:blipFill>
        <a:blip xmlns:r="http://schemas.openxmlformats.org/officeDocument/2006/relationships" r:embed="rId6"/>
        <a:stretch>
          <a:fillRect/>
        </a:stretch>
      </xdr:blipFill>
      <xdr:spPr>
        <a:xfrm>
          <a:off x="5026025" y="4909983"/>
          <a:ext cx="4062094" cy="805017"/>
        </a:xfrm>
        <a:prstGeom prst="rect">
          <a:avLst/>
        </a:prstGeom>
        <a:ln w="12700" cap="flat">
          <a:noFill/>
          <a:miter lim="400000"/>
        </a:ln>
        <a:effectLst/>
      </xdr:spPr>
    </xdr:pic>
    <xdr:clientData/>
  </xdr:twoCellAnchor>
  <xdr:twoCellAnchor>
    <xdr:from>
      <xdr:col>0</xdr:col>
      <xdr:colOff>355600</xdr:colOff>
      <xdr:row>4</xdr:row>
      <xdr:rowOff>114297</xdr:rowOff>
    </xdr:from>
    <xdr:to>
      <xdr:col>3</xdr:col>
      <xdr:colOff>42841</xdr:colOff>
      <xdr:row>9</xdr:row>
      <xdr:rowOff>0</xdr:rowOff>
    </xdr:to>
    <xdr:pic>
      <xdr:nvPicPr>
        <xdr:cNvPr id="14" name="number 1 backup.png">
          <a:extLst>
            <a:ext uri="{FF2B5EF4-FFF2-40B4-BE49-F238E27FC236}">
              <a16:creationId xmlns:a16="http://schemas.microsoft.com/office/drawing/2014/main" xmlns="" id="{00000000-0008-0000-0100-00000E000000}"/>
            </a:ext>
          </a:extLst>
        </xdr:cNvPr>
        <xdr:cNvPicPr>
          <a:picLocks noChangeAspect="1"/>
        </xdr:cNvPicPr>
      </xdr:nvPicPr>
      <xdr:blipFill>
        <a:blip xmlns:r="http://schemas.openxmlformats.org/officeDocument/2006/relationships" r:embed="rId7"/>
        <a:stretch>
          <a:fillRect/>
        </a:stretch>
      </xdr:blipFill>
      <xdr:spPr>
        <a:xfrm>
          <a:off x="355599" y="1866897"/>
          <a:ext cx="4106843" cy="965204"/>
        </a:xfrm>
        <a:prstGeom prst="rect">
          <a:avLst/>
        </a:prstGeom>
        <a:ln w="12700" cap="flat">
          <a:noFill/>
          <a:miter lim="400000"/>
        </a:ln>
        <a:effectLst/>
      </xdr:spPr>
    </xdr:pic>
    <xdr:clientData/>
  </xdr:twoCellAnchor>
  <xdr:twoCellAnchor>
    <xdr:from>
      <xdr:col>0</xdr:col>
      <xdr:colOff>342900</xdr:colOff>
      <xdr:row>1</xdr:row>
      <xdr:rowOff>63500</xdr:rowOff>
    </xdr:from>
    <xdr:to>
      <xdr:col>5</xdr:col>
      <xdr:colOff>2136775</xdr:colOff>
      <xdr:row>1</xdr:row>
      <xdr:rowOff>946150</xdr:rowOff>
    </xdr:to>
    <xdr:grpSp>
      <xdr:nvGrpSpPr>
        <xdr:cNvPr id="3" name="Group 2"/>
        <xdr:cNvGrpSpPr/>
      </xdr:nvGrpSpPr>
      <xdr:grpSpPr>
        <a:xfrm>
          <a:off x="342900" y="279400"/>
          <a:ext cx="6670675" cy="882650"/>
          <a:chOff x="342900" y="190500"/>
          <a:chExt cx="6670675" cy="882650"/>
        </a:xfrm>
      </xdr:grpSpPr>
      <xdr:pic>
        <xdr:nvPicPr>
          <xdr:cNvPr id="8" name="Image&#10;&#10;image15.png" descr="Imageimage15.png">
            <a:extLst>
              <a:ext uri="{FF2B5EF4-FFF2-40B4-BE49-F238E27FC236}">
                <a16:creationId xmlns:a16="http://schemas.microsoft.com/office/drawing/2014/main" xmlns="" id="{00000000-0008-0000-0100-000008000000}"/>
              </a:ext>
            </a:extLst>
          </xdr:cNvPr>
          <xdr:cNvPicPr>
            <a:picLocks noChangeAspect="1"/>
          </xdr:cNvPicPr>
        </xdr:nvPicPr>
        <xdr:blipFill>
          <a:blip xmlns:r="http://schemas.openxmlformats.org/officeDocument/2006/relationships" r:embed="rId8"/>
          <a:srcRect/>
          <a:stretch>
            <a:fillRect/>
          </a:stretch>
        </xdr:blipFill>
        <xdr:spPr>
          <a:xfrm>
            <a:off x="355600" y="215900"/>
            <a:ext cx="6657975" cy="857250"/>
          </a:xfrm>
          <a:prstGeom prst="rect">
            <a:avLst/>
          </a:prstGeom>
          <a:ln w="12700" cap="flat">
            <a:noFill/>
            <a:miter lim="400000"/>
          </a:ln>
          <a:effectLst/>
        </xdr:spPr>
      </xdr:pic>
      <xdr:pic>
        <xdr:nvPicPr>
          <xdr:cNvPr id="2" name="Picture 1"/>
          <xdr:cNvPicPr>
            <a:picLocks noChangeAspect="1"/>
          </xdr:cNvPicPr>
        </xdr:nvPicPr>
        <xdr:blipFill>
          <a:blip xmlns:r="http://schemas.openxmlformats.org/officeDocument/2006/relationships" r:embed="rId9"/>
          <a:stretch>
            <a:fillRect/>
          </a:stretch>
        </xdr:blipFill>
        <xdr:spPr>
          <a:xfrm>
            <a:off x="342900" y="190500"/>
            <a:ext cx="825500" cy="825500"/>
          </a:xfrm>
          <a:prstGeom prst="rect">
            <a:avLst/>
          </a:prstGeom>
        </xdr:spPr>
      </xdr:pic>
    </xdr:grpSp>
    <xdr:clientData/>
  </xdr:twoCellAnchor>
  <xdr:oneCellAnchor>
    <xdr:from>
      <xdr:col>1</xdr:col>
      <xdr:colOff>1231900</xdr:colOff>
      <xdr:row>31</xdr:row>
      <xdr:rowOff>25400</xdr:rowOff>
    </xdr:from>
    <xdr:ext cx="1028700" cy="484746"/>
    <xdr:sp macro="" textlink="">
      <xdr:nvSpPr>
        <xdr:cNvPr id="15" name="TextBox 14">
          <a:hlinkClick xmlns:r="http://schemas.openxmlformats.org/officeDocument/2006/relationships" r:id="rId1"/>
        </xdr:cNvPr>
        <xdr:cNvSpPr txBox="1"/>
      </xdr:nvSpPr>
      <xdr:spPr>
        <a:xfrm>
          <a:off x="1587500" y="7607300"/>
          <a:ext cx="1028700" cy="484746"/>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clip" horzOverflow="clip" vert="horz" wrap="square" lIns="45719" tIns="45719" rIns="45719" bIns="45719" numCol="1" spcCol="38100" rtlCol="0" anchor="ctr">
          <a:spAutoFit/>
        </a:bodyPr>
        <a:lstStyle/>
        <a:p>
          <a:pPr marL="0" marR="0" indent="0" algn="ctr" defTabSz="914400" rtl="0" fontAlgn="auto" latinLnBrk="0" hangingPunct="0">
            <a:lnSpc>
              <a:spcPct val="100000"/>
            </a:lnSpc>
            <a:spcBef>
              <a:spcPts val="0"/>
            </a:spcBef>
            <a:spcAft>
              <a:spcPts val="0"/>
            </a:spcAft>
            <a:buClrTx/>
            <a:buSzTx/>
            <a:buFontTx/>
            <a:buNone/>
            <a:tabLst/>
          </a:pPr>
          <a:r>
            <a:rPr kumimoji="0" lang="en-US" sz="1500" b="1" i="0" u="none" strike="noStrike" cap="none" spc="0" normalizeH="0" baseline="0">
              <a:ln>
                <a:noFill/>
              </a:ln>
              <a:solidFill>
                <a:srgbClr val="000000"/>
              </a:solidFill>
              <a:effectLst/>
              <a:uFillTx/>
              <a:latin typeface="Calibri"/>
              <a:ea typeface="Calibri"/>
              <a:cs typeface="Calibri"/>
              <a:sym typeface="Calibri"/>
            </a:rPr>
            <a:t>P5 Backup</a:t>
          </a:r>
        </a:p>
        <a:p>
          <a:pPr marL="0" marR="0" indent="0" algn="ctr" defTabSz="914400" rtl="0" fontAlgn="auto" latinLnBrk="0" hangingPunct="0">
            <a:lnSpc>
              <a:spcPct val="100000"/>
            </a:lnSpc>
            <a:spcBef>
              <a:spcPts val="0"/>
            </a:spcBef>
            <a:spcAft>
              <a:spcPts val="0"/>
            </a:spcAft>
            <a:buClrTx/>
            <a:buSzTx/>
            <a:buFontTx/>
            <a:buNone/>
            <a:tabLst/>
          </a:pPr>
          <a:r>
            <a:rPr kumimoji="0" lang="en-US" sz="1050" b="0" i="0" u="none" strike="noStrike" cap="none" spc="0" normalizeH="0" baseline="0">
              <a:ln>
                <a:noFill/>
              </a:ln>
              <a:solidFill>
                <a:srgbClr val="000000"/>
              </a:solidFill>
              <a:effectLst/>
              <a:uFillTx/>
              <a:latin typeface="Calibri"/>
              <a:ea typeface="Calibri"/>
              <a:cs typeface="Calibri"/>
              <a:sym typeface="Calibri"/>
            </a:rPr>
            <a:t>Click for Details</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xdr:col>
      <xdr:colOff>405029</xdr:colOff>
      <xdr:row>15</xdr:row>
      <xdr:rowOff>44267</xdr:rowOff>
    </xdr:from>
    <xdr:to>
      <xdr:col>2</xdr:col>
      <xdr:colOff>1104900</xdr:colOff>
      <xdr:row>20</xdr:row>
      <xdr:rowOff>171632</xdr:rowOff>
    </xdr:to>
    <xdr:pic>
      <xdr:nvPicPr>
        <xdr:cNvPr id="21" name="archive_preamble.png">
          <a:extLst>
            <a:ext uri="{FF2B5EF4-FFF2-40B4-BE49-F238E27FC236}">
              <a16:creationId xmlns:a16="http://schemas.microsoft.com/office/drawing/2014/main" xmlns="" id="{00000000-0008-0000-0200-000015000000}"/>
            </a:ext>
          </a:extLst>
        </xdr:cNvPr>
        <xdr:cNvPicPr>
          <a:picLocks noChangeAspect="1"/>
        </xdr:cNvPicPr>
      </xdr:nvPicPr>
      <xdr:blipFill>
        <a:blip xmlns:r="http://schemas.openxmlformats.org/officeDocument/2006/relationships" r:embed="rId1"/>
        <a:stretch>
          <a:fillRect/>
        </a:stretch>
      </xdr:blipFill>
      <xdr:spPr>
        <a:xfrm>
          <a:off x="747929" y="4133667"/>
          <a:ext cx="3417671" cy="1206866"/>
        </a:xfrm>
        <a:prstGeom prst="rect">
          <a:avLst/>
        </a:prstGeom>
        <a:ln w="12700" cap="flat">
          <a:noFill/>
          <a:miter lim="400000"/>
        </a:ln>
        <a:effectLst/>
      </xdr:spPr>
    </xdr:pic>
    <xdr:clientData/>
  </xdr:twoCellAnchor>
  <xdr:twoCellAnchor>
    <xdr:from>
      <xdr:col>5</xdr:col>
      <xdr:colOff>152400</xdr:colOff>
      <xdr:row>4</xdr:row>
      <xdr:rowOff>114297</xdr:rowOff>
    </xdr:from>
    <xdr:to>
      <xdr:col>7</xdr:col>
      <xdr:colOff>1562139</xdr:colOff>
      <xdr:row>8</xdr:row>
      <xdr:rowOff>101602</xdr:rowOff>
    </xdr:to>
    <xdr:pic>
      <xdr:nvPicPr>
        <xdr:cNvPr id="22" name="number 2 archive.png">
          <a:extLst>
            <a:ext uri="{FF2B5EF4-FFF2-40B4-BE49-F238E27FC236}">
              <a16:creationId xmlns:a16="http://schemas.microsoft.com/office/drawing/2014/main" xmlns="" id="{00000000-0008-0000-0200-000016000000}"/>
            </a:ext>
          </a:extLst>
        </xdr:cNvPr>
        <xdr:cNvPicPr>
          <a:picLocks noChangeAspect="1"/>
        </xdr:cNvPicPr>
      </xdr:nvPicPr>
      <xdr:blipFill>
        <a:blip xmlns:r="http://schemas.openxmlformats.org/officeDocument/2006/relationships" r:embed="rId2"/>
        <a:stretch>
          <a:fillRect/>
        </a:stretch>
      </xdr:blipFill>
      <xdr:spPr>
        <a:xfrm>
          <a:off x="5067299" y="1828797"/>
          <a:ext cx="6807241" cy="850906"/>
        </a:xfrm>
        <a:prstGeom prst="rect">
          <a:avLst/>
        </a:prstGeom>
        <a:ln w="12700" cap="flat">
          <a:noFill/>
          <a:miter lim="400000"/>
        </a:ln>
        <a:effectLst/>
      </xdr:spPr>
    </xdr:pic>
    <xdr:clientData/>
  </xdr:twoCellAnchor>
  <xdr:twoCellAnchor>
    <xdr:from>
      <xdr:col>5</xdr:col>
      <xdr:colOff>152663</xdr:colOff>
      <xdr:row>13</xdr:row>
      <xdr:rowOff>36335</xdr:rowOff>
    </xdr:from>
    <xdr:to>
      <xdr:col>6</xdr:col>
      <xdr:colOff>533136</xdr:colOff>
      <xdr:row>17</xdr:row>
      <xdr:rowOff>52199</xdr:rowOff>
    </xdr:to>
    <xdr:pic>
      <xdr:nvPicPr>
        <xdr:cNvPr id="23" name="number 3 archive.png">
          <a:extLst>
            <a:ext uri="{FF2B5EF4-FFF2-40B4-BE49-F238E27FC236}">
              <a16:creationId xmlns:a16="http://schemas.microsoft.com/office/drawing/2014/main" xmlns="" id="{00000000-0008-0000-0200-000017000000}"/>
            </a:ext>
          </a:extLst>
        </xdr:cNvPr>
        <xdr:cNvPicPr>
          <a:picLocks noChangeAspect="1"/>
        </xdr:cNvPicPr>
      </xdr:nvPicPr>
      <xdr:blipFill>
        <a:blip xmlns:r="http://schemas.openxmlformats.org/officeDocument/2006/relationships" r:embed="rId3"/>
        <a:stretch>
          <a:fillRect/>
        </a:stretch>
      </xdr:blipFill>
      <xdr:spPr>
        <a:xfrm>
          <a:off x="5067563" y="3693935"/>
          <a:ext cx="4114274" cy="879465"/>
        </a:xfrm>
        <a:prstGeom prst="rect">
          <a:avLst/>
        </a:prstGeom>
        <a:ln w="12700" cap="flat">
          <a:noFill/>
          <a:miter lim="400000"/>
        </a:ln>
        <a:effectLst/>
      </xdr:spPr>
    </xdr:pic>
    <xdr:clientData/>
  </xdr:twoCellAnchor>
  <xdr:twoCellAnchor>
    <xdr:from>
      <xdr:col>5</xdr:col>
      <xdr:colOff>152400</xdr:colOff>
      <xdr:row>21</xdr:row>
      <xdr:rowOff>0</xdr:rowOff>
    </xdr:from>
    <xdr:to>
      <xdr:col>6</xdr:col>
      <xdr:colOff>988456</xdr:colOff>
      <xdr:row>24</xdr:row>
      <xdr:rowOff>172047</xdr:rowOff>
    </xdr:to>
    <xdr:pic>
      <xdr:nvPicPr>
        <xdr:cNvPr id="24" name="number 4 archive.png">
          <a:extLst>
            <a:ext uri="{FF2B5EF4-FFF2-40B4-BE49-F238E27FC236}">
              <a16:creationId xmlns:a16="http://schemas.microsoft.com/office/drawing/2014/main" xmlns="" id="{00000000-0008-0000-0200-000018000000}"/>
            </a:ext>
          </a:extLst>
        </xdr:cNvPr>
        <xdr:cNvPicPr>
          <a:picLocks noChangeAspect="1"/>
        </xdr:cNvPicPr>
      </xdr:nvPicPr>
      <xdr:blipFill>
        <a:blip xmlns:r="http://schemas.openxmlformats.org/officeDocument/2006/relationships" r:embed="rId4"/>
        <a:stretch>
          <a:fillRect/>
        </a:stretch>
      </xdr:blipFill>
      <xdr:spPr>
        <a:xfrm>
          <a:off x="5067299" y="5384800"/>
          <a:ext cx="4569858" cy="819748"/>
        </a:xfrm>
        <a:prstGeom prst="rect">
          <a:avLst/>
        </a:prstGeom>
        <a:ln w="12700" cap="flat">
          <a:noFill/>
          <a:miter lim="400000"/>
        </a:ln>
        <a:effectLst/>
      </xdr:spPr>
    </xdr:pic>
    <xdr:clientData/>
  </xdr:twoCellAnchor>
  <xdr:twoCellAnchor>
    <xdr:from>
      <xdr:col>0</xdr:col>
      <xdr:colOff>342241</xdr:colOff>
      <xdr:row>4</xdr:row>
      <xdr:rowOff>114297</xdr:rowOff>
    </xdr:from>
    <xdr:to>
      <xdr:col>3</xdr:col>
      <xdr:colOff>283483</xdr:colOff>
      <xdr:row>9</xdr:row>
      <xdr:rowOff>0</xdr:rowOff>
    </xdr:to>
    <xdr:pic>
      <xdr:nvPicPr>
        <xdr:cNvPr id="25" name="number 1 backup.png">
          <a:extLst>
            <a:ext uri="{FF2B5EF4-FFF2-40B4-BE49-F238E27FC236}">
              <a16:creationId xmlns:a16="http://schemas.microsoft.com/office/drawing/2014/main" xmlns="" id="{00000000-0008-0000-0200-000019000000}"/>
            </a:ext>
          </a:extLst>
        </xdr:cNvPr>
        <xdr:cNvPicPr>
          <a:picLocks noChangeAspect="1"/>
        </xdr:cNvPicPr>
      </xdr:nvPicPr>
      <xdr:blipFill>
        <a:blip xmlns:r="http://schemas.openxmlformats.org/officeDocument/2006/relationships" r:embed="rId5"/>
        <a:stretch>
          <a:fillRect/>
        </a:stretch>
      </xdr:blipFill>
      <xdr:spPr>
        <a:xfrm>
          <a:off x="342241" y="1828797"/>
          <a:ext cx="4106843" cy="965204"/>
        </a:xfrm>
        <a:prstGeom prst="rect">
          <a:avLst/>
        </a:prstGeom>
        <a:ln w="12700" cap="flat">
          <a:noFill/>
          <a:miter lim="400000"/>
        </a:ln>
        <a:effectLst/>
      </xdr:spPr>
    </xdr:pic>
    <xdr:clientData/>
  </xdr:twoCellAnchor>
  <xdr:twoCellAnchor>
    <xdr:from>
      <xdr:col>1</xdr:col>
      <xdr:colOff>101600</xdr:colOff>
      <xdr:row>1</xdr:row>
      <xdr:rowOff>114300</xdr:rowOff>
    </xdr:from>
    <xdr:to>
      <xdr:col>5</xdr:col>
      <xdr:colOff>2209800</xdr:colOff>
      <xdr:row>2</xdr:row>
      <xdr:rowOff>34925</xdr:rowOff>
    </xdr:to>
    <xdr:grpSp>
      <xdr:nvGrpSpPr>
        <xdr:cNvPr id="2" name="Group 1"/>
        <xdr:cNvGrpSpPr/>
      </xdr:nvGrpSpPr>
      <xdr:grpSpPr>
        <a:xfrm>
          <a:off x="444500" y="330200"/>
          <a:ext cx="6680200" cy="885825"/>
          <a:chOff x="444500" y="330200"/>
          <a:chExt cx="6680200" cy="885825"/>
        </a:xfrm>
      </xdr:grpSpPr>
      <xdr:pic>
        <xdr:nvPicPr>
          <xdr:cNvPr id="19" name="Image&#10;&#10;image11.png" descr="Imageimage11.png">
            <a:extLst>
              <a:ext uri="{FF2B5EF4-FFF2-40B4-BE49-F238E27FC236}">
                <a16:creationId xmlns:a16="http://schemas.microsoft.com/office/drawing/2014/main" xmlns="" id="{00000000-0008-0000-0200-000013000000}"/>
              </a:ext>
            </a:extLst>
          </xdr:cNvPr>
          <xdr:cNvPicPr>
            <a:picLocks noChangeAspect="1"/>
          </xdr:cNvPicPr>
        </xdr:nvPicPr>
        <xdr:blipFill>
          <a:blip xmlns:r="http://schemas.openxmlformats.org/officeDocument/2006/relationships" r:embed="rId6"/>
          <a:stretch>
            <a:fillRect/>
          </a:stretch>
        </xdr:blipFill>
        <xdr:spPr>
          <a:xfrm>
            <a:off x="495300" y="368300"/>
            <a:ext cx="6629400" cy="847725"/>
          </a:xfrm>
          <a:prstGeom prst="rect">
            <a:avLst/>
          </a:prstGeom>
          <a:ln w="12700" cap="flat">
            <a:noFill/>
            <a:miter lim="400000"/>
          </a:ln>
          <a:effectLst/>
        </xdr:spPr>
      </xdr:pic>
      <xdr:pic>
        <xdr:nvPicPr>
          <xdr:cNvPr id="12" name="Picture 11"/>
          <xdr:cNvPicPr>
            <a:picLocks noChangeAspect="1"/>
          </xdr:cNvPicPr>
        </xdr:nvPicPr>
        <xdr:blipFill>
          <a:blip xmlns:r="http://schemas.openxmlformats.org/officeDocument/2006/relationships" r:embed="rId7"/>
          <a:stretch>
            <a:fillRect/>
          </a:stretch>
        </xdr:blipFill>
        <xdr:spPr>
          <a:xfrm>
            <a:off x="444500" y="330200"/>
            <a:ext cx="825500" cy="825500"/>
          </a:xfrm>
          <a:prstGeom prst="rect">
            <a:avLst/>
          </a:prstGeom>
        </xdr:spPr>
      </xdr:pic>
    </xdr:grpSp>
    <xdr:clientData/>
  </xdr:twoCellAnchor>
  <xdr:twoCellAnchor>
    <xdr:from>
      <xdr:col>1</xdr:col>
      <xdr:colOff>1511300</xdr:colOff>
      <xdr:row>21</xdr:row>
      <xdr:rowOff>215669</xdr:rowOff>
    </xdr:from>
    <xdr:to>
      <xdr:col>1</xdr:col>
      <xdr:colOff>2616200</xdr:colOff>
      <xdr:row>29</xdr:row>
      <xdr:rowOff>136841</xdr:rowOff>
    </xdr:to>
    <xdr:grpSp>
      <xdr:nvGrpSpPr>
        <xdr:cNvPr id="4" name="Group 3"/>
        <xdr:cNvGrpSpPr/>
      </xdr:nvGrpSpPr>
      <xdr:grpSpPr>
        <a:xfrm>
          <a:off x="1854200" y="5600469"/>
          <a:ext cx="1104900" cy="1648372"/>
          <a:chOff x="1854200" y="5600469"/>
          <a:chExt cx="1104900" cy="1648372"/>
        </a:xfrm>
      </xdr:grpSpPr>
      <xdr:pic>
        <xdr:nvPicPr>
          <xdr:cNvPr id="20" name="Picture 7">
            <a:hlinkClick xmlns:r="http://schemas.openxmlformats.org/officeDocument/2006/relationships" r:id="rId8"/>
            <a:extLst>
              <a:ext uri="{FF2B5EF4-FFF2-40B4-BE49-F238E27FC236}">
                <a16:creationId xmlns:a16="http://schemas.microsoft.com/office/drawing/2014/main" xmlns="" id="{00000000-0008-0000-0200-000014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1854200" y="5600469"/>
            <a:ext cx="1104900" cy="1104900"/>
          </a:xfrm>
          <a:prstGeom prst="rect">
            <a:avLst/>
          </a:prstGeom>
          <a:ln w="12700" cap="flat">
            <a:noFill/>
            <a:miter lim="400000"/>
          </a:ln>
          <a:effectLst/>
        </xdr:spPr>
      </xdr:pic>
      <xdr:sp macro="" textlink="">
        <xdr:nvSpPr>
          <xdr:cNvPr id="3" name="TextBox 2">
            <a:hlinkClick xmlns:r="http://schemas.openxmlformats.org/officeDocument/2006/relationships" r:id="rId8"/>
          </xdr:cNvPr>
          <xdr:cNvSpPr txBox="1"/>
        </xdr:nvSpPr>
        <xdr:spPr>
          <a:xfrm>
            <a:off x="1892300" y="6764095"/>
            <a:ext cx="1028700" cy="484746"/>
          </a:xfrm>
          <a:prstGeom prst="rect">
            <a:avLst/>
          </a:prstGeom>
          <a:noFill/>
          <a:ln w="12700" cap="flat">
            <a:noFill/>
            <a:miter lim="400000"/>
          </a:ln>
          <a:effectLst/>
          <a:sp3d/>
        </xdr:spPr>
        <xdr:style>
          <a:lnRef idx="0">
            <a:scrgbClr r="0" g="0" b="0"/>
          </a:lnRef>
          <a:fillRef idx="0">
            <a:scrgbClr r="0" g="0" b="0"/>
          </a:fillRef>
          <a:effectRef idx="0">
            <a:scrgbClr r="0" g="0" b="0"/>
          </a:effectRef>
          <a:fontRef idx="none"/>
        </xdr:style>
        <xdr:txBody>
          <a:bodyPr rot="0" spcFirstLastPara="1" vertOverflow="clip" horzOverflow="clip" vert="horz" wrap="square" lIns="45719" tIns="45719" rIns="45719" bIns="45719" numCol="1" spcCol="38100" rtlCol="0" anchor="ctr">
            <a:spAutoFit/>
          </a:bodyPr>
          <a:lstStyle/>
          <a:p>
            <a:pPr marL="0" marR="0" indent="0" algn="ctr" defTabSz="914400" rtl="0" fontAlgn="auto" latinLnBrk="0" hangingPunct="0">
              <a:lnSpc>
                <a:spcPct val="100000"/>
              </a:lnSpc>
              <a:spcBef>
                <a:spcPts val="0"/>
              </a:spcBef>
              <a:spcAft>
                <a:spcPts val="0"/>
              </a:spcAft>
              <a:buClrTx/>
              <a:buSzTx/>
              <a:buFontTx/>
              <a:buNone/>
              <a:tabLst/>
            </a:pPr>
            <a:r>
              <a:rPr kumimoji="0" lang="en-US" sz="1500" b="1" i="0" u="none" strike="noStrike" cap="none" spc="0" normalizeH="0" baseline="0">
                <a:ln>
                  <a:noFill/>
                </a:ln>
                <a:solidFill>
                  <a:srgbClr val="000000"/>
                </a:solidFill>
                <a:effectLst/>
                <a:uFillTx/>
                <a:latin typeface="Calibri"/>
                <a:ea typeface="Calibri"/>
                <a:cs typeface="Calibri"/>
                <a:sym typeface="Calibri"/>
              </a:rPr>
              <a:t>P5 Archive</a:t>
            </a:r>
          </a:p>
          <a:p>
            <a:pPr marL="0" marR="0" indent="0" algn="ctr" defTabSz="914400" rtl="0" fontAlgn="auto" latinLnBrk="0" hangingPunct="0">
              <a:lnSpc>
                <a:spcPct val="100000"/>
              </a:lnSpc>
              <a:spcBef>
                <a:spcPts val="0"/>
              </a:spcBef>
              <a:spcAft>
                <a:spcPts val="0"/>
              </a:spcAft>
              <a:buClrTx/>
              <a:buSzTx/>
              <a:buFontTx/>
              <a:buNone/>
              <a:tabLst/>
            </a:pPr>
            <a:r>
              <a:rPr kumimoji="0" lang="en-US" sz="1050" b="0" i="0" u="none" strike="noStrike" cap="none" spc="0" normalizeH="0" baseline="0">
                <a:ln>
                  <a:noFill/>
                </a:ln>
                <a:solidFill>
                  <a:srgbClr val="000000"/>
                </a:solidFill>
                <a:effectLst/>
                <a:uFillTx/>
                <a:latin typeface="Calibri"/>
                <a:ea typeface="Calibri"/>
                <a:cs typeface="Calibri"/>
                <a:sym typeface="Calibri"/>
              </a:rPr>
              <a:t>Click for Details</a:t>
            </a:r>
          </a:p>
        </xdr:txBody>
      </xdr:sp>
    </xdr:grpSp>
    <xdr:clientData/>
  </xdr:twoCellAnchor>
</xdr:wsDr>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2" Type="http://schemas.openxmlformats.org/officeDocument/2006/relationships/vmlDrawing" Target="../drawings/vmlDrawing2.vml"/><Relationship Id="rId3"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3"/>
  <sheetViews>
    <sheetView showGridLines="0" workbookViewId="0">
      <selection activeCell="E15" sqref="E15"/>
    </sheetView>
  </sheetViews>
  <sheetFormatPr baseColWidth="10" defaultColWidth="14.5" defaultRowHeight="15.75" customHeight="1" x14ac:dyDescent="0"/>
  <cols>
    <col min="1" max="1" width="4.5" style="1" customWidth="1"/>
    <col min="2" max="2" width="9.6640625" style="1" customWidth="1"/>
    <col min="3" max="6" width="18.6640625" style="1" customWidth="1"/>
    <col min="7" max="8" width="14.6640625" style="1" customWidth="1"/>
    <col min="9" max="10" width="18.6640625" style="1" customWidth="1"/>
    <col min="11" max="256" width="14.5" style="1" customWidth="1"/>
  </cols>
  <sheetData>
    <row r="1" spans="1:10" ht="12" customHeight="1">
      <c r="A1" s="2"/>
      <c r="B1" s="3"/>
      <c r="C1" s="3"/>
      <c r="D1" s="3"/>
      <c r="E1" s="3"/>
      <c r="F1" s="3"/>
      <c r="G1" s="3"/>
      <c r="H1" s="3"/>
      <c r="I1" s="3"/>
      <c r="J1" s="4"/>
    </row>
    <row r="2" spans="1:10" ht="110.25" customHeight="1">
      <c r="A2" s="5"/>
      <c r="B2" s="6"/>
      <c r="C2" s="7"/>
      <c r="D2" s="7"/>
      <c r="E2" s="7"/>
      <c r="F2" s="8"/>
      <c r="G2" s="9"/>
      <c r="H2" s="10"/>
      <c r="I2" s="7"/>
      <c r="J2" s="11"/>
    </row>
    <row r="3" spans="1:10" ht="12" customHeight="1">
      <c r="A3" s="5"/>
      <c r="B3" s="8"/>
      <c r="C3" s="183" t="s">
        <v>0</v>
      </c>
      <c r="D3" s="184"/>
      <c r="E3" s="185"/>
      <c r="F3" s="185"/>
      <c r="G3" s="185"/>
      <c r="H3" s="186"/>
      <c r="I3" s="8"/>
      <c r="J3" s="12"/>
    </row>
    <row r="4" spans="1:10" ht="12" customHeight="1">
      <c r="A4" s="5"/>
      <c r="B4" s="8"/>
      <c r="C4" s="184"/>
      <c r="D4" s="187"/>
      <c r="E4" s="187"/>
      <c r="F4" s="187"/>
      <c r="G4" s="187"/>
      <c r="H4" s="188"/>
      <c r="I4" s="8"/>
      <c r="J4" s="12"/>
    </row>
    <row r="5" spans="1:10" ht="12" customHeight="1">
      <c r="A5" s="5"/>
      <c r="B5" s="8"/>
      <c r="C5" s="189"/>
      <c r="D5" s="190"/>
      <c r="E5" s="190"/>
      <c r="F5" s="190"/>
      <c r="G5" s="190"/>
      <c r="H5" s="191"/>
      <c r="I5" s="8"/>
      <c r="J5" s="12"/>
    </row>
    <row r="6" spans="1:10" ht="12" customHeight="1">
      <c r="A6" s="5"/>
      <c r="B6" s="8"/>
      <c r="C6" s="8"/>
      <c r="D6" s="8"/>
      <c r="E6" s="8"/>
      <c r="F6" s="8"/>
      <c r="G6" s="8"/>
      <c r="H6" s="8"/>
      <c r="I6" s="8"/>
      <c r="J6" s="11"/>
    </row>
    <row r="7" spans="1:10" ht="13" customHeight="1">
      <c r="A7" s="5"/>
      <c r="B7" s="8"/>
      <c r="C7" s="173" t="s">
        <v>1</v>
      </c>
      <c r="D7" s="174"/>
      <c r="E7" s="175"/>
      <c r="F7" s="175"/>
      <c r="G7" s="175"/>
      <c r="H7" s="176"/>
      <c r="I7" s="8"/>
      <c r="J7" s="11"/>
    </row>
    <row r="8" spans="1:10" ht="12" customHeight="1">
      <c r="A8" s="5"/>
      <c r="B8" s="8"/>
      <c r="C8" s="174"/>
      <c r="D8" s="177"/>
      <c r="E8" s="177"/>
      <c r="F8" s="177"/>
      <c r="G8" s="177"/>
      <c r="H8" s="178"/>
      <c r="I8" s="8"/>
      <c r="J8" s="11"/>
    </row>
    <row r="9" spans="1:10" ht="12" customHeight="1">
      <c r="A9" s="5"/>
      <c r="B9" s="8"/>
      <c r="C9" s="179"/>
      <c r="D9" s="180"/>
      <c r="E9" s="180"/>
      <c r="F9" s="180"/>
      <c r="G9" s="180"/>
      <c r="H9" s="181"/>
      <c r="I9" s="8"/>
      <c r="J9" s="11"/>
    </row>
    <row r="10" spans="1:10" ht="12" customHeight="1">
      <c r="A10" s="5"/>
      <c r="B10" s="8"/>
      <c r="C10" s="182"/>
      <c r="D10" s="182"/>
      <c r="E10" s="182"/>
      <c r="F10" s="182"/>
      <c r="G10" s="182"/>
      <c r="H10" s="182"/>
      <c r="I10" s="8"/>
      <c r="J10" s="11"/>
    </row>
    <row r="11" spans="1:10" ht="12" customHeight="1">
      <c r="A11" s="5"/>
      <c r="B11" s="8"/>
      <c r="C11" s="8"/>
      <c r="D11" s="8"/>
      <c r="E11" s="8"/>
      <c r="F11" s="8"/>
      <c r="G11" s="8"/>
      <c r="H11" s="8"/>
      <c r="I11" s="8"/>
      <c r="J11" s="11"/>
    </row>
    <row r="12" spans="1:10" ht="12" customHeight="1">
      <c r="A12" s="5"/>
      <c r="B12" s="8"/>
      <c r="C12" s="8"/>
      <c r="D12" s="8"/>
      <c r="E12" s="8"/>
      <c r="F12" s="8"/>
      <c r="G12" s="8"/>
      <c r="H12" s="8"/>
      <c r="I12" s="8"/>
      <c r="J12" s="11"/>
    </row>
    <row r="13" spans="1:10" ht="12" customHeight="1">
      <c r="A13" s="5"/>
      <c r="B13" s="14"/>
      <c r="C13" s="14"/>
      <c r="D13" s="14"/>
      <c r="E13" s="14"/>
      <c r="F13" s="14"/>
      <c r="G13" s="14"/>
      <c r="H13" s="14"/>
      <c r="I13" s="14"/>
      <c r="J13" s="11"/>
    </row>
  </sheetData>
  <mergeCells count="2">
    <mergeCell ref="C7:H10"/>
    <mergeCell ref="C3:H5"/>
  </mergeCells>
  <pageMargins left="0.7" right="0.7" top="0.75" bottom="0.75" header="0.3" footer="0.3"/>
  <pageSetup orientation="portrait"/>
  <headerFooter>
    <oddFooter>&amp;C&amp;"Helvetica Neue,Regular"&amp;12&amp;K000000&amp;P</oddFooter>
  </headerFooter>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V36"/>
  <sheetViews>
    <sheetView showGridLines="0" topLeftCell="A20" workbookViewId="0">
      <selection activeCell="D44" sqref="D44"/>
    </sheetView>
  </sheetViews>
  <sheetFormatPr baseColWidth="10" defaultColWidth="14.5" defaultRowHeight="17" customHeight="1" x14ac:dyDescent="0"/>
  <cols>
    <col min="1" max="1" width="4.6640625" style="15" customWidth="1"/>
    <col min="2" max="2" width="38.83203125" style="15" customWidth="1"/>
    <col min="3" max="3" width="14.5" style="15" customWidth="1"/>
    <col min="4" max="4" width="2.1640625" style="15" customWidth="1"/>
    <col min="5" max="5" width="3.83203125" style="15" customWidth="1"/>
    <col min="6" max="6" width="41.83203125" style="15" customWidth="1"/>
    <col min="7" max="7" width="18.83203125" style="15" customWidth="1"/>
    <col min="8" max="8" width="26" style="15" customWidth="1"/>
    <col min="9" max="9" width="5" style="15" customWidth="1"/>
    <col min="10" max="11" width="26" style="15" customWidth="1"/>
    <col min="12" max="12" width="4.6640625" style="15" customWidth="1"/>
    <col min="13" max="256" width="14.5" style="15" customWidth="1"/>
  </cols>
  <sheetData>
    <row r="1" spans="1:27" ht="17" customHeight="1">
      <c r="A1" s="16"/>
      <c r="B1" s="17"/>
      <c r="C1" s="17"/>
      <c r="D1" s="17"/>
      <c r="E1" s="17"/>
      <c r="F1" s="17"/>
      <c r="G1" s="17"/>
      <c r="H1" s="17"/>
      <c r="I1" s="17"/>
      <c r="J1" s="17"/>
      <c r="K1" s="17"/>
      <c r="L1" s="18"/>
      <c r="M1" s="11"/>
      <c r="N1" s="4"/>
      <c r="O1" s="4"/>
      <c r="P1" s="4"/>
      <c r="Q1" s="4"/>
      <c r="R1" s="4"/>
      <c r="S1" s="4"/>
      <c r="T1" s="4"/>
      <c r="U1" s="4"/>
      <c r="V1" s="4"/>
      <c r="W1" s="4"/>
      <c r="X1" s="4"/>
      <c r="Y1" s="4"/>
      <c r="Z1" s="4"/>
      <c r="AA1" s="4"/>
    </row>
    <row r="2" spans="1:27" ht="79" customHeight="1">
      <c r="A2" s="19"/>
      <c r="B2" s="6"/>
      <c r="C2" s="7"/>
      <c r="D2" s="7"/>
      <c r="E2" s="7"/>
      <c r="F2" s="7"/>
      <c r="G2" s="7"/>
      <c r="H2" s="7"/>
      <c r="I2" s="7"/>
      <c r="J2" s="7"/>
      <c r="K2" s="7"/>
      <c r="L2" s="7"/>
      <c r="M2" s="11"/>
      <c r="N2" s="4"/>
      <c r="O2" s="4"/>
      <c r="P2" s="4"/>
      <c r="Q2" s="4"/>
      <c r="R2" s="4"/>
      <c r="S2" s="4"/>
      <c r="T2" s="4"/>
      <c r="U2" s="4"/>
      <c r="V2" s="4"/>
      <c r="W2" s="4"/>
      <c r="X2" s="4"/>
      <c r="Y2" s="4"/>
      <c r="Z2" s="4"/>
      <c r="AA2" s="4"/>
    </row>
    <row r="3" spans="1:27" ht="17" customHeight="1">
      <c r="A3" s="19"/>
      <c r="B3" s="8"/>
      <c r="C3" s="8"/>
      <c r="D3" s="8"/>
      <c r="E3" s="8"/>
      <c r="F3" s="8"/>
      <c r="G3" s="8"/>
      <c r="H3" s="8"/>
      <c r="I3" s="8"/>
      <c r="J3" s="8"/>
      <c r="K3" s="8"/>
      <c r="L3" s="20"/>
      <c r="M3" s="11"/>
      <c r="N3" s="4"/>
      <c r="O3" s="4"/>
      <c r="P3" s="4"/>
      <c r="Q3" s="4"/>
      <c r="R3" s="4"/>
      <c r="S3" s="4"/>
      <c r="T3" s="4"/>
      <c r="U3" s="4"/>
      <c r="V3" s="4"/>
      <c r="W3" s="4"/>
      <c r="X3" s="4"/>
      <c r="Y3" s="4"/>
      <c r="Z3" s="4"/>
      <c r="AA3" s="4"/>
    </row>
    <row r="4" spans="1:27" ht="25" customHeight="1">
      <c r="A4" s="19"/>
      <c r="B4" s="21" t="s">
        <v>2</v>
      </c>
      <c r="C4" s="22"/>
      <c r="D4" s="22"/>
      <c r="E4" s="22"/>
      <c r="F4" s="21" t="s">
        <v>3</v>
      </c>
      <c r="G4" s="22"/>
      <c r="H4" s="22"/>
      <c r="I4" s="22"/>
      <c r="J4" s="22"/>
      <c r="K4" s="22"/>
      <c r="L4" s="22"/>
      <c r="M4" s="23"/>
      <c r="N4" s="24"/>
      <c r="O4" s="24"/>
      <c r="P4" s="24"/>
      <c r="Q4" s="24"/>
      <c r="R4" s="24"/>
      <c r="S4" s="24"/>
      <c r="T4" s="24"/>
      <c r="U4" s="24"/>
      <c r="V4" s="24"/>
      <c r="W4" s="24"/>
      <c r="X4" s="24"/>
      <c r="Y4" s="24"/>
      <c r="Z4" s="24"/>
      <c r="AA4" s="24"/>
    </row>
    <row r="5" spans="1:27" ht="17" customHeight="1">
      <c r="A5" s="25"/>
      <c r="B5" s="26"/>
      <c r="C5" s="26"/>
      <c r="D5" s="26"/>
      <c r="E5" s="27"/>
      <c r="F5" s="8"/>
      <c r="G5" s="28"/>
      <c r="H5" s="29"/>
      <c r="I5" s="8"/>
      <c r="J5" s="8"/>
      <c r="K5" s="8"/>
      <c r="L5" s="20"/>
      <c r="M5" s="11"/>
      <c r="N5" s="4"/>
      <c r="O5" s="4"/>
      <c r="P5" s="4"/>
      <c r="Q5" s="4"/>
      <c r="R5" s="4"/>
      <c r="S5" s="4"/>
      <c r="T5" s="4"/>
      <c r="U5" s="4"/>
      <c r="V5" s="4"/>
      <c r="W5" s="4"/>
      <c r="X5" s="4"/>
      <c r="Y5" s="4"/>
      <c r="Z5" s="4"/>
      <c r="AA5" s="4"/>
    </row>
    <row r="6" spans="1:27" ht="17" customHeight="1">
      <c r="A6" s="25"/>
      <c r="B6" s="30"/>
      <c r="C6" s="30"/>
      <c r="D6" s="31"/>
      <c r="E6" s="32"/>
      <c r="F6" s="33" t="s">
        <v>4</v>
      </c>
      <c r="G6" s="34">
        <f>C11/C13</f>
        <v>111.11111111111111</v>
      </c>
      <c r="H6" s="35"/>
      <c r="I6" s="36"/>
      <c r="J6" s="36"/>
      <c r="K6" s="36"/>
      <c r="L6" s="20"/>
      <c r="M6" s="11"/>
      <c r="N6" s="4"/>
      <c r="O6" s="4"/>
      <c r="P6" s="4"/>
      <c r="Q6" s="4"/>
      <c r="R6" s="4"/>
      <c r="S6" s="4"/>
      <c r="T6" s="4"/>
      <c r="U6" s="4"/>
      <c r="V6" s="4"/>
      <c r="W6" s="4"/>
      <c r="X6" s="4"/>
      <c r="Y6" s="4"/>
      <c r="Z6" s="4"/>
      <c r="AA6" s="4"/>
    </row>
    <row r="7" spans="1:27" ht="17" customHeight="1">
      <c r="A7" s="25"/>
      <c r="B7" s="30"/>
      <c r="C7" s="30"/>
      <c r="D7" s="31"/>
      <c r="E7" s="32"/>
      <c r="F7" s="37" t="s">
        <v>5</v>
      </c>
      <c r="G7" s="38">
        <f>C12+G6</f>
        <v>161.11111111111111</v>
      </c>
      <c r="H7" s="35"/>
      <c r="I7" s="36"/>
      <c r="J7" s="36"/>
      <c r="K7" s="36"/>
      <c r="L7" s="20"/>
      <c r="M7" s="11"/>
      <c r="N7" s="4"/>
      <c r="O7" s="4"/>
      <c r="P7" s="4"/>
      <c r="Q7" s="4"/>
      <c r="R7" s="4"/>
      <c r="S7" s="4"/>
      <c r="T7" s="4"/>
      <c r="U7" s="4"/>
      <c r="V7" s="4"/>
      <c r="W7" s="4"/>
      <c r="X7" s="4"/>
      <c r="Y7" s="4"/>
      <c r="Z7" s="4"/>
      <c r="AA7" s="4"/>
    </row>
    <row r="8" spans="1:27" ht="17" customHeight="1">
      <c r="A8" s="25"/>
      <c r="B8" s="30"/>
      <c r="C8" s="30"/>
      <c r="D8" s="31"/>
      <c r="E8" s="32"/>
      <c r="F8" s="192" t="s">
        <v>6</v>
      </c>
      <c r="G8" s="39">
        <f>(G7*1000)/(C14*3600)</f>
        <v>3.7294238683127574</v>
      </c>
      <c r="H8" s="40">
        <f>G8/0.125</f>
        <v>29.835390946502059</v>
      </c>
      <c r="I8" s="41" t="s">
        <v>7</v>
      </c>
      <c r="J8" s="42">
        <f>H8/1000</f>
        <v>2.9835390946502061E-2</v>
      </c>
      <c r="K8" s="37" t="s">
        <v>8</v>
      </c>
      <c r="L8" s="20"/>
      <c r="M8" s="11"/>
      <c r="N8" s="4"/>
      <c r="O8" s="4"/>
      <c r="P8" s="4"/>
      <c r="Q8" s="4"/>
      <c r="R8" s="4"/>
      <c r="S8" s="4"/>
      <c r="T8" s="4"/>
      <c r="U8" s="4"/>
      <c r="V8" s="4"/>
      <c r="W8" s="4"/>
      <c r="X8" s="4"/>
      <c r="Y8" s="4"/>
      <c r="Z8" s="4"/>
      <c r="AA8" s="4"/>
    </row>
    <row r="9" spans="1:27" ht="17" customHeight="1">
      <c r="A9" s="25"/>
      <c r="B9" s="30"/>
      <c r="C9" s="30"/>
      <c r="D9" s="31"/>
      <c r="E9" s="32"/>
      <c r="F9" s="193"/>
      <c r="G9" s="43"/>
      <c r="H9" s="35"/>
      <c r="I9" s="36"/>
      <c r="J9" s="36"/>
      <c r="K9" s="36"/>
      <c r="L9" s="20"/>
      <c r="M9" s="11"/>
      <c r="N9" s="4"/>
      <c r="O9" s="4"/>
      <c r="P9" s="4"/>
      <c r="Q9" s="4"/>
      <c r="R9" s="4"/>
      <c r="S9" s="4"/>
      <c r="T9" s="4"/>
      <c r="U9" s="4"/>
      <c r="V9" s="4"/>
      <c r="W9" s="4"/>
      <c r="X9" s="4"/>
      <c r="Y9" s="4"/>
      <c r="Z9" s="4"/>
      <c r="AA9" s="4"/>
    </row>
    <row r="10" spans="1:27" ht="17" customHeight="1">
      <c r="A10" s="25"/>
      <c r="B10" s="31"/>
      <c r="C10" s="44"/>
      <c r="D10" s="31"/>
      <c r="E10" s="32"/>
      <c r="F10" s="36"/>
      <c r="G10" s="45"/>
      <c r="H10" s="35"/>
      <c r="I10" s="36"/>
      <c r="J10" s="36"/>
      <c r="K10" s="36"/>
      <c r="L10" s="20"/>
      <c r="M10" s="11"/>
      <c r="N10" s="4"/>
      <c r="O10" s="4"/>
      <c r="P10" s="4"/>
      <c r="Q10" s="4"/>
      <c r="R10" s="4"/>
      <c r="S10" s="4"/>
      <c r="T10" s="4"/>
      <c r="U10" s="4"/>
      <c r="V10" s="4"/>
      <c r="W10" s="4"/>
      <c r="X10" s="4"/>
      <c r="Y10" s="4"/>
      <c r="Z10" s="4"/>
      <c r="AA10" s="4"/>
    </row>
    <row r="11" spans="1:27" ht="17" customHeight="1">
      <c r="A11" s="25"/>
      <c r="B11" s="46" t="s">
        <v>9</v>
      </c>
      <c r="C11" s="47">
        <v>10000</v>
      </c>
      <c r="D11" s="48"/>
      <c r="E11" s="32"/>
      <c r="F11" s="36"/>
      <c r="G11" s="45"/>
      <c r="H11" s="49"/>
      <c r="I11" s="50"/>
      <c r="J11" s="45"/>
      <c r="K11" s="49"/>
      <c r="L11" s="51"/>
      <c r="M11" s="11"/>
      <c r="N11" s="4"/>
      <c r="O11" s="4"/>
      <c r="P11" s="4"/>
      <c r="Q11" s="4"/>
      <c r="R11" s="4"/>
      <c r="S11" s="4"/>
      <c r="T11" s="4"/>
      <c r="U11" s="4"/>
      <c r="V11" s="4"/>
      <c r="W11" s="4"/>
      <c r="X11" s="4"/>
      <c r="Y11" s="4"/>
      <c r="Z11" s="4"/>
      <c r="AA11" s="4"/>
    </row>
    <row r="12" spans="1:27" ht="17" customHeight="1">
      <c r="A12" s="25"/>
      <c r="B12" s="46" t="s">
        <v>10</v>
      </c>
      <c r="C12" s="47">
        <v>50</v>
      </c>
      <c r="D12" s="48"/>
      <c r="E12" s="32"/>
      <c r="F12" s="52"/>
      <c r="G12" s="45"/>
      <c r="H12" s="53" t="s">
        <v>11</v>
      </c>
      <c r="I12" s="54"/>
      <c r="J12" s="55" t="s">
        <v>12</v>
      </c>
      <c r="K12" s="53" t="s">
        <v>13</v>
      </c>
      <c r="L12" s="51"/>
      <c r="M12" s="11"/>
      <c r="N12" s="4"/>
      <c r="O12" s="4"/>
      <c r="P12" s="4"/>
      <c r="Q12" s="4"/>
      <c r="R12" s="4"/>
      <c r="S12" s="4"/>
      <c r="T12" s="4"/>
      <c r="U12" s="4"/>
      <c r="V12" s="4"/>
      <c r="W12" s="4"/>
      <c r="X12" s="4"/>
      <c r="Y12" s="4"/>
      <c r="Z12" s="4"/>
      <c r="AA12" s="4"/>
    </row>
    <row r="13" spans="1:27" ht="17" customHeight="1">
      <c r="A13" s="25"/>
      <c r="B13" s="46" t="s">
        <v>14</v>
      </c>
      <c r="C13" s="56">
        <v>90</v>
      </c>
      <c r="D13" s="48"/>
      <c r="E13" s="32"/>
      <c r="F13" s="52"/>
      <c r="G13" s="45"/>
      <c r="H13" s="49"/>
      <c r="I13" s="50"/>
      <c r="J13" s="45"/>
      <c r="K13" s="172" t="s">
        <v>68</v>
      </c>
      <c r="L13" s="51"/>
      <c r="M13" s="11"/>
      <c r="N13" s="4"/>
      <c r="O13" s="4"/>
      <c r="P13" s="4"/>
      <c r="Q13" s="4"/>
      <c r="R13" s="4"/>
      <c r="S13" s="4"/>
      <c r="T13" s="4"/>
      <c r="U13" s="4"/>
      <c r="V13" s="4"/>
      <c r="W13" s="4"/>
      <c r="X13" s="4"/>
      <c r="Y13" s="4"/>
      <c r="Z13" s="4"/>
      <c r="AA13" s="4"/>
    </row>
    <row r="14" spans="1:27" ht="17" customHeight="1">
      <c r="A14" s="25"/>
      <c r="B14" s="46" t="s">
        <v>15</v>
      </c>
      <c r="C14" s="56">
        <v>12</v>
      </c>
      <c r="D14" s="48"/>
      <c r="E14" s="32"/>
      <c r="F14" s="36"/>
      <c r="G14" s="45"/>
      <c r="H14" s="57"/>
      <c r="I14" s="54"/>
      <c r="J14" s="58"/>
      <c r="K14" s="57"/>
      <c r="L14" s="51"/>
      <c r="M14" s="11"/>
      <c r="N14" s="4"/>
      <c r="O14" s="4"/>
      <c r="P14" s="4"/>
      <c r="Q14" s="4"/>
      <c r="R14" s="4"/>
      <c r="S14" s="4"/>
      <c r="T14" s="4"/>
      <c r="U14" s="4"/>
      <c r="V14" s="4"/>
      <c r="W14" s="4"/>
      <c r="X14" s="4"/>
      <c r="Y14" s="4"/>
      <c r="Z14" s="4"/>
      <c r="AA14" s="4"/>
    </row>
    <row r="15" spans="1:27" ht="17" customHeight="1">
      <c r="A15" s="25"/>
      <c r="B15" s="31"/>
      <c r="C15" s="59"/>
      <c r="D15" s="31"/>
      <c r="E15" s="32"/>
      <c r="F15" s="33" t="s">
        <v>16</v>
      </c>
      <c r="G15" s="34">
        <f t="shared" ref="G15:G25" si="0">$G$7*$C$13</f>
        <v>14500</v>
      </c>
      <c r="H15" s="60">
        <f>G15*Tarifs!E10</f>
        <v>300.14999999999998</v>
      </c>
      <c r="I15" s="61"/>
      <c r="J15" s="62">
        <f>G15*Tarifs!E13</f>
        <v>65.250000000000014</v>
      </c>
      <c r="K15" s="60">
        <f>G15*Tarifs!E14</f>
        <v>78.169499999999999</v>
      </c>
      <c r="L15" s="51"/>
      <c r="M15" s="11"/>
      <c r="N15" s="4"/>
      <c r="O15" s="4"/>
      <c r="P15" s="4"/>
      <c r="Q15" s="4"/>
      <c r="R15" s="4"/>
      <c r="S15" s="4"/>
      <c r="T15" s="4"/>
      <c r="U15" s="4"/>
      <c r="V15" s="4"/>
      <c r="W15" s="4"/>
      <c r="X15" s="4"/>
      <c r="Y15" s="4"/>
      <c r="Z15" s="4"/>
      <c r="AA15" s="4"/>
    </row>
    <row r="16" spans="1:27" ht="17" customHeight="1">
      <c r="A16" s="25"/>
      <c r="B16" s="31"/>
      <c r="C16" s="31"/>
      <c r="D16" s="31"/>
      <c r="E16" s="32"/>
      <c r="F16" s="63" t="s">
        <v>17</v>
      </c>
      <c r="G16" s="64">
        <f>$C$11</f>
        <v>10000</v>
      </c>
      <c r="H16" s="65">
        <f>G16*Tarifs!H10</f>
        <v>90.000000000000014</v>
      </c>
      <c r="I16" s="66"/>
      <c r="J16" s="67">
        <f>G16*Tarifs!H13</f>
        <v>90.000000000000014</v>
      </c>
      <c r="K16" s="65">
        <f>G16*Tarifs!H14</f>
        <v>0</v>
      </c>
      <c r="L16" s="51"/>
      <c r="M16" s="11"/>
      <c r="N16" s="4"/>
      <c r="O16" s="4"/>
      <c r="P16" s="4"/>
      <c r="Q16" s="4"/>
      <c r="R16" s="4"/>
      <c r="S16" s="4"/>
      <c r="T16" s="4"/>
      <c r="U16" s="4"/>
      <c r="V16" s="4"/>
      <c r="W16" s="4"/>
      <c r="X16" s="4"/>
      <c r="Y16" s="4"/>
      <c r="Z16" s="4"/>
      <c r="AA16" s="4"/>
    </row>
    <row r="17" spans="1:27" ht="17" customHeight="1">
      <c r="A17" s="25"/>
      <c r="B17" s="31"/>
      <c r="C17" s="31"/>
      <c r="D17" s="31"/>
      <c r="E17" s="32"/>
      <c r="F17" s="33" t="s">
        <v>18</v>
      </c>
      <c r="G17" s="68"/>
      <c r="H17" s="69">
        <f>H15*12</f>
        <v>3601.7999999999997</v>
      </c>
      <c r="I17" s="70"/>
      <c r="J17" s="71">
        <f>J15*12</f>
        <v>783.00000000000023</v>
      </c>
      <c r="K17" s="69">
        <f>K15*12</f>
        <v>938.03399999999999</v>
      </c>
      <c r="L17" s="51"/>
      <c r="M17" s="11"/>
      <c r="N17" s="4"/>
      <c r="O17" s="4"/>
      <c r="P17" s="4"/>
      <c r="Q17" s="4"/>
      <c r="R17" s="4"/>
      <c r="S17" s="4"/>
      <c r="T17" s="4"/>
      <c r="U17" s="4"/>
      <c r="V17" s="4"/>
      <c r="W17" s="4"/>
      <c r="X17" s="4"/>
      <c r="Y17" s="4"/>
      <c r="Z17" s="4"/>
      <c r="AA17" s="4"/>
    </row>
    <row r="18" spans="1:27" ht="17" customHeight="1">
      <c r="A18" s="25"/>
      <c r="B18" s="31"/>
      <c r="C18" s="31"/>
      <c r="D18" s="31"/>
      <c r="E18" s="32"/>
      <c r="F18" s="36"/>
      <c r="G18" s="45"/>
      <c r="H18" s="49"/>
      <c r="I18" s="50"/>
      <c r="J18" s="45"/>
      <c r="K18" s="49"/>
      <c r="L18" s="51"/>
      <c r="M18" s="11"/>
      <c r="N18" s="4"/>
      <c r="O18" s="4"/>
      <c r="P18" s="4"/>
      <c r="Q18" s="4"/>
      <c r="R18" s="4"/>
      <c r="S18" s="4"/>
      <c r="T18" s="4"/>
      <c r="U18" s="4"/>
      <c r="V18" s="4"/>
      <c r="W18" s="4"/>
      <c r="X18" s="4"/>
      <c r="Y18" s="4"/>
      <c r="Z18" s="4"/>
      <c r="AA18" s="4"/>
    </row>
    <row r="19" spans="1:27" ht="17" customHeight="1">
      <c r="A19" s="25"/>
      <c r="B19" s="31"/>
      <c r="C19" s="31"/>
      <c r="D19" s="31"/>
      <c r="E19" s="32"/>
      <c r="F19" s="36"/>
      <c r="G19" s="45"/>
      <c r="H19" s="49"/>
      <c r="I19" s="50"/>
      <c r="J19" s="45"/>
      <c r="K19" s="49"/>
      <c r="L19" s="51"/>
      <c r="M19" s="11"/>
      <c r="N19" s="4"/>
      <c r="O19" s="4"/>
      <c r="P19" s="4"/>
      <c r="Q19" s="4"/>
      <c r="R19" s="4"/>
      <c r="S19" s="4"/>
      <c r="T19" s="4"/>
      <c r="U19" s="4"/>
      <c r="V19" s="4"/>
      <c r="W19" s="4"/>
      <c r="X19" s="4"/>
      <c r="Y19" s="4"/>
      <c r="Z19" s="4"/>
      <c r="AA19" s="4"/>
    </row>
    <row r="20" spans="1:27" ht="17" customHeight="1">
      <c r="A20" s="25"/>
      <c r="B20" s="31"/>
      <c r="C20" s="31"/>
      <c r="D20" s="31"/>
      <c r="E20" s="32"/>
      <c r="F20" s="36"/>
      <c r="G20" s="45"/>
      <c r="H20" s="49"/>
      <c r="I20" s="50"/>
      <c r="J20" s="45"/>
      <c r="K20" s="49"/>
      <c r="L20" s="51"/>
      <c r="M20" s="11"/>
      <c r="N20" s="4"/>
      <c r="O20" s="4"/>
      <c r="P20" s="4"/>
      <c r="Q20" s="4"/>
      <c r="R20" s="4"/>
      <c r="S20" s="4"/>
      <c r="T20" s="4"/>
      <c r="U20" s="4"/>
      <c r="V20" s="4"/>
      <c r="W20" s="4"/>
      <c r="X20" s="4"/>
      <c r="Y20" s="4"/>
      <c r="Z20" s="4"/>
      <c r="AA20" s="4"/>
    </row>
    <row r="21" spans="1:27" ht="17" customHeight="1">
      <c r="A21" s="25"/>
      <c r="B21" s="31"/>
      <c r="C21" s="31"/>
      <c r="D21" s="31"/>
      <c r="E21" s="32"/>
      <c r="F21" s="36"/>
      <c r="G21" s="45"/>
      <c r="H21" s="49"/>
      <c r="I21" s="50"/>
      <c r="J21" s="45"/>
      <c r="K21" s="49"/>
      <c r="L21" s="51"/>
      <c r="M21" s="11"/>
      <c r="N21" s="4"/>
      <c r="O21" s="4"/>
      <c r="P21" s="4"/>
      <c r="Q21" s="4"/>
      <c r="R21" s="4"/>
      <c r="S21" s="4"/>
      <c r="T21" s="4"/>
      <c r="U21" s="4"/>
      <c r="V21" s="4"/>
      <c r="W21" s="4"/>
      <c r="X21" s="4"/>
      <c r="Y21" s="4"/>
      <c r="Z21" s="4"/>
      <c r="AA21" s="4"/>
    </row>
    <row r="22" spans="1:27" ht="17" customHeight="1">
      <c r="A22" s="25"/>
      <c r="B22" s="31"/>
      <c r="C22" s="31"/>
      <c r="D22" s="31"/>
      <c r="E22" s="32"/>
      <c r="F22" s="36"/>
      <c r="G22" s="45"/>
      <c r="H22" s="49"/>
      <c r="I22" s="50"/>
      <c r="J22" s="45"/>
      <c r="K22" s="49"/>
      <c r="L22" s="51"/>
      <c r="M22" s="11"/>
      <c r="N22" s="4"/>
      <c r="O22" s="4"/>
      <c r="P22" s="4"/>
      <c r="Q22" s="4"/>
      <c r="R22" s="4"/>
      <c r="S22" s="4"/>
      <c r="T22" s="4"/>
      <c r="U22" s="4"/>
      <c r="V22" s="4"/>
      <c r="W22" s="4"/>
      <c r="X22" s="4"/>
      <c r="Y22" s="4"/>
      <c r="Z22" s="4"/>
      <c r="AA22" s="4"/>
    </row>
    <row r="23" spans="1:27" ht="17" customHeight="1">
      <c r="A23" s="25"/>
      <c r="B23" s="31"/>
      <c r="C23" s="31"/>
      <c r="D23" s="31"/>
      <c r="E23" s="32"/>
      <c r="F23" s="36"/>
      <c r="G23" s="45"/>
      <c r="H23" s="49"/>
      <c r="I23" s="50"/>
      <c r="J23" s="45"/>
      <c r="K23" s="49"/>
      <c r="L23" s="51"/>
      <c r="M23" s="11"/>
      <c r="N23" s="4"/>
      <c r="O23" s="4"/>
      <c r="P23" s="4"/>
      <c r="Q23" s="4"/>
      <c r="R23" s="4"/>
      <c r="S23" s="4"/>
      <c r="T23" s="4"/>
      <c r="U23" s="4"/>
      <c r="V23" s="4"/>
      <c r="W23" s="4"/>
      <c r="X23" s="4"/>
      <c r="Y23" s="4"/>
      <c r="Z23" s="4"/>
      <c r="AA23" s="4"/>
    </row>
    <row r="24" spans="1:27" ht="17" customHeight="1">
      <c r="A24" s="25"/>
      <c r="B24" s="31"/>
      <c r="C24" s="31"/>
      <c r="D24" s="31"/>
      <c r="E24" s="32"/>
      <c r="F24" s="72"/>
      <c r="G24" s="43"/>
      <c r="H24" s="73" t="s">
        <v>19</v>
      </c>
      <c r="I24" s="74"/>
      <c r="J24" s="75" t="s">
        <v>20</v>
      </c>
      <c r="K24" s="73" t="s">
        <v>21</v>
      </c>
      <c r="L24" s="51"/>
      <c r="M24" s="11"/>
      <c r="N24" s="4"/>
      <c r="O24" s="4"/>
      <c r="P24" s="4"/>
      <c r="Q24" s="4"/>
      <c r="R24" s="4"/>
      <c r="S24" s="4"/>
      <c r="T24" s="4"/>
      <c r="U24" s="4"/>
      <c r="V24" s="4"/>
      <c r="W24" s="4"/>
      <c r="X24" s="4"/>
      <c r="Y24" s="4"/>
      <c r="Z24" s="4"/>
      <c r="AA24" s="4"/>
    </row>
    <row r="25" spans="1:27" ht="17" customHeight="1">
      <c r="A25" s="25"/>
      <c r="B25" s="31"/>
      <c r="C25" s="31"/>
      <c r="D25" s="31"/>
      <c r="E25" s="32"/>
      <c r="F25" s="37" t="s">
        <v>22</v>
      </c>
      <c r="G25" s="76">
        <f t="shared" si="0"/>
        <v>14500</v>
      </c>
      <c r="H25" s="77">
        <f>$G$25/Tarifs!C23</f>
        <v>5.8</v>
      </c>
      <c r="I25" s="78"/>
      <c r="J25" s="79">
        <f>$G$25/Tarifs!C24</f>
        <v>2.4166666666666665</v>
      </c>
      <c r="K25" s="77">
        <f>$G$25/Tarifs!C25</f>
        <v>1.2083333333333333</v>
      </c>
      <c r="L25" s="51"/>
      <c r="M25" s="11"/>
      <c r="N25" s="4"/>
      <c r="O25" s="4"/>
      <c r="P25" s="4"/>
      <c r="Q25" s="4"/>
      <c r="R25" s="4"/>
      <c r="S25" s="4"/>
      <c r="T25" s="4"/>
      <c r="U25" s="4"/>
      <c r="V25" s="4"/>
      <c r="W25" s="4"/>
      <c r="X25" s="4"/>
      <c r="Y25" s="4"/>
      <c r="Z25" s="4"/>
      <c r="AA25" s="4"/>
    </row>
    <row r="26" spans="1:27" ht="17" customHeight="1">
      <c r="A26" s="25"/>
      <c r="B26" s="31"/>
      <c r="C26" s="31"/>
      <c r="D26" s="31"/>
      <c r="E26" s="32"/>
      <c r="F26" s="33" t="s">
        <v>23</v>
      </c>
      <c r="G26" s="43"/>
      <c r="H26" s="80">
        <f>H25*Tarifs!F23</f>
        <v>145</v>
      </c>
      <c r="I26" s="81"/>
      <c r="J26" s="82">
        <f>J25*Tarifs!F24</f>
        <v>181.25</v>
      </c>
      <c r="K26" s="80">
        <f>K25*Tarifs!F25</f>
        <v>175.20833333333331</v>
      </c>
      <c r="L26" s="51"/>
      <c r="M26" s="11"/>
      <c r="N26" s="4"/>
      <c r="O26" s="4"/>
      <c r="P26" s="4"/>
      <c r="Q26" s="4"/>
      <c r="R26" s="4"/>
      <c r="S26" s="4"/>
      <c r="T26" s="4"/>
      <c r="U26" s="4"/>
      <c r="V26" s="4"/>
      <c r="W26" s="4"/>
      <c r="X26" s="4"/>
      <c r="Y26" s="4"/>
      <c r="Z26" s="4"/>
      <c r="AA26" s="4"/>
    </row>
    <row r="27" spans="1:27" ht="17" customHeight="1">
      <c r="A27" s="25"/>
      <c r="B27" s="31"/>
      <c r="C27" s="31"/>
      <c r="D27" s="31"/>
      <c r="E27" s="32"/>
      <c r="F27" s="36"/>
      <c r="G27" s="45"/>
      <c r="H27" s="49"/>
      <c r="I27" s="50"/>
      <c r="J27" s="45"/>
      <c r="K27" s="49"/>
      <c r="L27" s="51"/>
      <c r="M27" s="11"/>
      <c r="N27" s="4"/>
      <c r="O27" s="4"/>
      <c r="P27" s="4"/>
      <c r="Q27" s="4"/>
      <c r="R27" s="4"/>
      <c r="S27" s="4"/>
      <c r="T27" s="4"/>
      <c r="U27" s="4"/>
      <c r="V27" s="4"/>
      <c r="W27" s="4"/>
      <c r="X27" s="4"/>
      <c r="Y27" s="4"/>
      <c r="Z27" s="4"/>
      <c r="AA27" s="4"/>
    </row>
    <row r="28" spans="1:27" ht="17" customHeight="1">
      <c r="A28" s="25"/>
      <c r="B28" s="31"/>
      <c r="C28" s="83"/>
      <c r="D28" s="31"/>
      <c r="E28" s="32"/>
      <c r="F28" s="33" t="s">
        <v>24</v>
      </c>
      <c r="G28" s="43"/>
      <c r="H28" s="84" t="s">
        <v>25</v>
      </c>
      <c r="I28" s="85"/>
      <c r="J28" s="71">
        <f>Tarifs!E19/5+J26</f>
        <v>1027.25</v>
      </c>
      <c r="K28" s="69">
        <f>Tarifs!E20/5+K26</f>
        <v>1435.2083333333333</v>
      </c>
      <c r="L28" s="51"/>
      <c r="M28" s="11"/>
      <c r="N28" s="4"/>
      <c r="O28" s="4"/>
      <c r="P28" s="4"/>
      <c r="Q28" s="4"/>
      <c r="R28" s="4"/>
      <c r="S28" s="4"/>
      <c r="T28" s="4"/>
      <c r="U28" s="4"/>
      <c r="V28" s="4"/>
      <c r="W28" s="4"/>
      <c r="X28" s="4"/>
      <c r="Y28" s="4"/>
      <c r="Z28" s="4"/>
      <c r="AA28" s="4"/>
    </row>
    <row r="29" spans="1:27" ht="17" customHeight="1">
      <c r="A29" s="19"/>
      <c r="B29" s="20"/>
      <c r="C29" s="20"/>
      <c r="D29" s="20"/>
      <c r="E29" s="32"/>
      <c r="F29" s="86" t="s">
        <v>26</v>
      </c>
      <c r="G29" s="45"/>
      <c r="H29" s="49"/>
      <c r="I29" s="50"/>
      <c r="J29" s="87"/>
      <c r="K29" s="88"/>
      <c r="L29" s="51"/>
      <c r="M29" s="11"/>
      <c r="N29" s="4"/>
      <c r="O29" s="4"/>
      <c r="P29" s="4"/>
      <c r="Q29" s="4"/>
      <c r="R29" s="4"/>
      <c r="S29" s="4"/>
      <c r="T29" s="4"/>
      <c r="U29" s="4"/>
      <c r="V29" s="4"/>
      <c r="W29" s="4"/>
      <c r="X29" s="4"/>
      <c r="Y29" s="4"/>
      <c r="Z29" s="4"/>
      <c r="AA29" s="4"/>
    </row>
    <row r="30" spans="1:27" ht="17" customHeight="1">
      <c r="A30" s="19"/>
      <c r="B30" s="20"/>
      <c r="C30" s="20"/>
      <c r="D30" s="20"/>
      <c r="E30" s="32"/>
      <c r="F30" s="89"/>
      <c r="G30" s="90"/>
      <c r="H30" s="90"/>
      <c r="I30" s="90"/>
      <c r="J30" s="91"/>
      <c r="K30" s="91"/>
      <c r="L30" s="20"/>
      <c r="M30" s="11"/>
      <c r="N30" s="4"/>
      <c r="O30" s="4"/>
      <c r="P30" s="4"/>
      <c r="Q30" s="4"/>
      <c r="R30" s="4"/>
      <c r="S30" s="4"/>
      <c r="T30" s="4"/>
      <c r="U30" s="4"/>
      <c r="V30" s="4"/>
      <c r="W30" s="4"/>
      <c r="X30" s="4"/>
      <c r="Y30" s="4"/>
      <c r="Z30" s="4"/>
      <c r="AA30" s="4"/>
    </row>
    <row r="31" spans="1:27" ht="17" customHeight="1">
      <c r="A31" s="19"/>
      <c r="B31" s="20"/>
      <c r="C31" s="20"/>
      <c r="D31" s="20"/>
      <c r="E31" s="32"/>
      <c r="F31" s="89"/>
      <c r="G31" s="90"/>
      <c r="H31" s="90"/>
      <c r="I31" s="90"/>
      <c r="J31" s="91"/>
      <c r="K31" s="91"/>
      <c r="L31" s="20"/>
      <c r="M31" s="11"/>
      <c r="N31" s="4"/>
      <c r="O31" s="4"/>
      <c r="P31" s="4"/>
      <c r="Q31" s="4"/>
      <c r="R31" s="4"/>
      <c r="S31" s="4"/>
      <c r="T31" s="4"/>
      <c r="U31" s="4"/>
      <c r="V31" s="4"/>
      <c r="W31" s="4"/>
      <c r="X31" s="4"/>
      <c r="Y31" s="4"/>
      <c r="Z31" s="4"/>
      <c r="AA31" s="4"/>
    </row>
    <row r="32" spans="1:27" ht="17" customHeight="1">
      <c r="A32" s="19"/>
      <c r="B32" s="20"/>
      <c r="C32" s="20"/>
      <c r="D32" s="20"/>
      <c r="E32" s="32"/>
      <c r="F32" s="89"/>
      <c r="G32" s="90"/>
      <c r="H32" s="90"/>
      <c r="I32" s="90"/>
      <c r="J32" s="91"/>
      <c r="K32" s="91"/>
      <c r="L32" s="20"/>
      <c r="M32" s="11"/>
      <c r="N32" s="4"/>
      <c r="O32" s="4"/>
      <c r="P32" s="4"/>
      <c r="Q32" s="4"/>
      <c r="R32" s="4"/>
      <c r="S32" s="4"/>
      <c r="T32" s="4"/>
      <c r="U32" s="4"/>
      <c r="V32" s="4"/>
      <c r="W32" s="4"/>
      <c r="X32" s="4"/>
      <c r="Y32" s="4"/>
      <c r="Z32" s="4"/>
      <c r="AA32" s="4"/>
    </row>
    <row r="33" spans="1:27" ht="17" customHeight="1">
      <c r="A33" s="19"/>
      <c r="B33" s="20"/>
      <c r="C33" s="20"/>
      <c r="D33" s="20"/>
      <c r="E33" s="32"/>
      <c r="F33" s="89"/>
      <c r="G33" s="90"/>
      <c r="H33" s="90"/>
      <c r="I33" s="90"/>
      <c r="J33" s="91"/>
      <c r="K33" s="91"/>
      <c r="L33" s="20"/>
      <c r="M33" s="11"/>
      <c r="N33" s="4"/>
      <c r="O33" s="4"/>
      <c r="P33" s="4"/>
      <c r="Q33" s="4"/>
      <c r="R33" s="4"/>
      <c r="S33" s="4"/>
      <c r="T33" s="4"/>
      <c r="U33" s="4"/>
      <c r="V33" s="4"/>
      <c r="W33" s="4"/>
      <c r="X33" s="4"/>
      <c r="Y33" s="4"/>
      <c r="Z33" s="4"/>
      <c r="AA33" s="4"/>
    </row>
    <row r="34" spans="1:27" ht="17" customHeight="1">
      <c r="A34" s="19"/>
      <c r="B34" s="20"/>
      <c r="C34" s="20"/>
      <c r="D34" s="20"/>
      <c r="E34" s="32"/>
      <c r="F34" s="89"/>
      <c r="G34" s="90"/>
      <c r="H34" s="90"/>
      <c r="I34" s="90"/>
      <c r="J34" s="91"/>
      <c r="K34" s="91"/>
      <c r="L34" s="20"/>
      <c r="M34" s="11"/>
      <c r="N34" s="4"/>
      <c r="O34" s="4"/>
      <c r="P34" s="4"/>
      <c r="Q34" s="4"/>
      <c r="R34" s="4"/>
      <c r="S34" s="4"/>
      <c r="T34" s="4"/>
      <c r="U34" s="4"/>
      <c r="V34" s="4"/>
      <c r="W34" s="4"/>
      <c r="X34" s="4"/>
      <c r="Y34" s="4"/>
      <c r="Z34" s="4"/>
      <c r="AA34" s="4"/>
    </row>
    <row r="35" spans="1:27" ht="17" customHeight="1">
      <c r="A35" s="13"/>
      <c r="B35" s="92"/>
      <c r="C35" s="92"/>
      <c r="D35" s="92"/>
      <c r="E35" s="92"/>
      <c r="F35" s="93"/>
      <c r="G35" s="13"/>
      <c r="H35" s="13"/>
      <c r="I35" s="94"/>
      <c r="J35" s="13"/>
      <c r="K35" s="13"/>
      <c r="L35" s="13"/>
      <c r="M35" s="4"/>
      <c r="N35" s="4"/>
      <c r="O35" s="4"/>
      <c r="P35" s="4"/>
      <c r="Q35" s="4"/>
      <c r="R35" s="4"/>
      <c r="S35" s="4"/>
      <c r="T35" s="4"/>
      <c r="U35" s="4"/>
      <c r="V35" s="4"/>
      <c r="W35" s="4"/>
      <c r="X35" s="4"/>
      <c r="Y35" s="4"/>
      <c r="Z35" s="4"/>
      <c r="AA35" s="4"/>
    </row>
    <row r="36" spans="1:27" ht="17" customHeight="1">
      <c r="A36" s="4"/>
      <c r="B36" s="95"/>
      <c r="C36" s="95"/>
      <c r="D36" s="95"/>
      <c r="E36" s="95"/>
      <c r="F36" s="96"/>
      <c r="G36" s="4"/>
      <c r="H36" s="4"/>
      <c r="I36" s="97"/>
      <c r="J36" s="4"/>
      <c r="K36" s="4"/>
      <c r="L36" s="4"/>
      <c r="M36" s="4"/>
      <c r="N36" s="4"/>
      <c r="O36" s="4"/>
      <c r="P36" s="4"/>
      <c r="Q36" s="4"/>
      <c r="R36" s="4"/>
      <c r="S36" s="4"/>
      <c r="T36" s="4"/>
      <c r="U36" s="4"/>
      <c r="V36" s="4"/>
      <c r="W36" s="4"/>
      <c r="X36" s="4"/>
      <c r="Y36" s="4"/>
      <c r="Z36" s="4"/>
      <c r="AA36" s="4"/>
    </row>
  </sheetData>
  <mergeCells count="1">
    <mergeCell ref="F8:F9"/>
  </mergeCells>
  <pageMargins left="0.7" right="0.7" top="0.75" bottom="0.75" header="0.3" footer="0.3"/>
  <pageSetup orientation="portrait"/>
  <headerFooter>
    <oddFooter>&amp;C&amp;"Helvetica Neue,Regular"&amp;12&amp;K000000&amp;P</oddFooter>
  </headerFooter>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V36"/>
  <sheetViews>
    <sheetView showGridLines="0" tabSelected="1" workbookViewId="0">
      <selection activeCell="C35" sqref="C35"/>
    </sheetView>
  </sheetViews>
  <sheetFormatPr baseColWidth="10" defaultColWidth="14.5" defaultRowHeight="17" customHeight="1" x14ac:dyDescent="0"/>
  <cols>
    <col min="1" max="1" width="4.5" style="98" customWidth="1"/>
    <col min="2" max="2" width="35.6640625" style="98" customWidth="1"/>
    <col min="3" max="3" width="14.5" style="98" customWidth="1"/>
    <col min="4" max="4" width="5.33203125" style="98" customWidth="1"/>
    <col min="5" max="5" width="4.5" style="98" customWidth="1"/>
    <col min="6" max="6" width="49" style="98" customWidth="1"/>
    <col min="7" max="7" width="21.83203125" style="98" customWidth="1"/>
    <col min="8" max="8" width="21.5" style="98" customWidth="1"/>
    <col min="9" max="9" width="21.83203125" style="98" customWidth="1"/>
    <col min="10" max="10" width="22.5" style="98" customWidth="1"/>
    <col min="11" max="11" width="4.6640625" style="98" customWidth="1"/>
    <col min="12" max="256" width="14.5" style="98" customWidth="1"/>
  </cols>
  <sheetData>
    <row r="1" spans="1:26" ht="17" customHeight="1">
      <c r="A1" s="99"/>
      <c r="B1" s="100"/>
      <c r="C1" s="100"/>
      <c r="D1" s="100"/>
      <c r="E1" s="100"/>
      <c r="F1" s="100"/>
      <c r="G1" s="100"/>
      <c r="H1" s="100"/>
      <c r="I1" s="100"/>
      <c r="J1" s="100"/>
      <c r="K1" s="101"/>
      <c r="L1" s="102"/>
      <c r="M1" s="97"/>
      <c r="N1" s="97"/>
      <c r="O1" s="97"/>
      <c r="P1" s="97"/>
      <c r="Q1" s="97"/>
      <c r="R1" s="97"/>
      <c r="S1" s="97"/>
      <c r="T1" s="97"/>
      <c r="U1" s="97"/>
      <c r="V1" s="97"/>
      <c r="W1" s="97"/>
      <c r="X1" s="97"/>
      <c r="Y1" s="97"/>
      <c r="Z1" s="97"/>
    </row>
    <row r="2" spans="1:26" ht="76" customHeight="1">
      <c r="A2" s="103"/>
      <c r="B2" s="104"/>
      <c r="C2" s="104"/>
      <c r="D2" s="104"/>
      <c r="E2" s="104"/>
      <c r="F2" s="104"/>
      <c r="G2" s="104"/>
      <c r="H2" s="104"/>
      <c r="I2" s="104"/>
      <c r="J2" s="104"/>
      <c r="K2" s="104"/>
      <c r="L2" s="102"/>
      <c r="M2" s="97"/>
      <c r="N2" s="97"/>
      <c r="O2" s="97"/>
      <c r="P2" s="97"/>
      <c r="Q2" s="97"/>
      <c r="R2" s="97"/>
      <c r="S2" s="97"/>
      <c r="T2" s="97"/>
      <c r="U2" s="97"/>
      <c r="V2" s="97"/>
      <c r="W2" s="97"/>
      <c r="X2" s="97"/>
      <c r="Y2" s="97"/>
      <c r="Z2" s="97"/>
    </row>
    <row r="3" spans="1:26" ht="17" customHeight="1">
      <c r="A3" s="103"/>
      <c r="B3" s="8"/>
      <c r="C3" s="8"/>
      <c r="D3" s="8"/>
      <c r="E3" s="8"/>
      <c r="F3" s="8"/>
      <c r="G3" s="8"/>
      <c r="H3" s="8"/>
      <c r="I3" s="8"/>
      <c r="J3" s="8"/>
      <c r="K3" s="104"/>
      <c r="L3" s="102"/>
      <c r="M3" s="97"/>
      <c r="N3" s="97"/>
      <c r="O3" s="97"/>
      <c r="P3" s="97"/>
      <c r="Q3" s="97"/>
      <c r="R3" s="97"/>
      <c r="S3" s="97"/>
      <c r="T3" s="97"/>
      <c r="U3" s="97"/>
      <c r="V3" s="97"/>
      <c r="W3" s="97"/>
      <c r="X3" s="97"/>
      <c r="Y3" s="97"/>
      <c r="Z3" s="97"/>
    </row>
    <row r="4" spans="1:26" ht="25" customHeight="1">
      <c r="A4" s="103"/>
      <c r="B4" s="21" t="s">
        <v>2</v>
      </c>
      <c r="C4" s="22"/>
      <c r="D4" s="22"/>
      <c r="E4" s="22"/>
      <c r="F4" s="21" t="s">
        <v>3</v>
      </c>
      <c r="G4" s="22"/>
      <c r="H4" s="22"/>
      <c r="I4" s="22"/>
      <c r="J4" s="22"/>
      <c r="K4" s="22"/>
      <c r="L4" s="23"/>
      <c r="M4" s="24"/>
      <c r="N4" s="24"/>
      <c r="O4" s="24"/>
      <c r="P4" s="24"/>
      <c r="Q4" s="24"/>
      <c r="R4" s="24"/>
      <c r="S4" s="24"/>
      <c r="T4" s="24"/>
      <c r="U4" s="24"/>
      <c r="V4" s="24"/>
      <c r="W4" s="24"/>
      <c r="X4" s="24"/>
      <c r="Y4" s="24"/>
      <c r="Z4" s="24"/>
    </row>
    <row r="5" spans="1:26" ht="17" customHeight="1">
      <c r="A5" s="103"/>
      <c r="B5" s="8"/>
      <c r="C5" s="8"/>
      <c r="D5" s="8"/>
      <c r="E5" s="27"/>
      <c r="F5" s="8"/>
      <c r="G5" s="8"/>
      <c r="H5" s="8"/>
      <c r="I5" s="8"/>
      <c r="J5" s="8"/>
      <c r="K5" s="104"/>
      <c r="L5" s="102"/>
      <c r="M5" s="97"/>
      <c r="N5" s="97"/>
      <c r="O5" s="97"/>
      <c r="P5" s="97"/>
      <c r="Q5" s="97"/>
      <c r="R5" s="97"/>
      <c r="S5" s="97"/>
      <c r="T5" s="97"/>
      <c r="U5" s="97"/>
      <c r="V5" s="97"/>
      <c r="W5" s="97"/>
      <c r="X5" s="97"/>
      <c r="Y5" s="97"/>
      <c r="Z5" s="97"/>
    </row>
    <row r="6" spans="1:26" ht="17" customHeight="1">
      <c r="A6" s="103"/>
      <c r="B6" s="200"/>
      <c r="C6" s="201"/>
      <c r="D6" s="8"/>
      <c r="E6" s="27"/>
      <c r="F6" s="105"/>
      <c r="G6" s="8"/>
      <c r="H6" s="8"/>
      <c r="I6" s="8"/>
      <c r="J6" s="8"/>
      <c r="K6" s="104"/>
      <c r="L6" s="102"/>
      <c r="M6" s="97"/>
      <c r="N6" s="97"/>
      <c r="O6" s="97"/>
      <c r="P6" s="97"/>
      <c r="Q6" s="97"/>
      <c r="R6" s="97"/>
      <c r="S6" s="97"/>
      <c r="T6" s="97"/>
      <c r="U6" s="97"/>
      <c r="V6" s="97"/>
      <c r="W6" s="97"/>
      <c r="X6" s="97"/>
      <c r="Y6" s="97"/>
      <c r="Z6" s="97"/>
    </row>
    <row r="7" spans="1:26" ht="17" customHeight="1">
      <c r="A7" s="103"/>
      <c r="B7" s="8"/>
      <c r="C7" s="8"/>
      <c r="D7" s="8"/>
      <c r="E7" s="27"/>
      <c r="F7" s="105"/>
      <c r="G7" s="8"/>
      <c r="H7" s="8"/>
      <c r="I7" s="8"/>
      <c r="J7" s="8"/>
      <c r="K7" s="104"/>
      <c r="L7" s="102"/>
      <c r="M7" s="97"/>
      <c r="N7" s="97"/>
      <c r="O7" s="97"/>
      <c r="P7" s="97"/>
      <c r="Q7" s="97"/>
      <c r="R7" s="97"/>
      <c r="S7" s="97"/>
      <c r="T7" s="97"/>
      <c r="U7" s="97"/>
      <c r="V7" s="97"/>
      <c r="W7" s="97"/>
      <c r="X7" s="97"/>
      <c r="Y7" s="97"/>
      <c r="Z7" s="97"/>
    </row>
    <row r="8" spans="1:26" ht="17" customHeight="1">
      <c r="A8" s="103"/>
      <c r="B8" s="8"/>
      <c r="C8" s="8"/>
      <c r="D8" s="8"/>
      <c r="E8" s="27"/>
      <c r="F8" s="8"/>
      <c r="G8" s="8"/>
      <c r="H8" s="8"/>
      <c r="I8" s="8"/>
      <c r="J8" s="8"/>
      <c r="K8" s="104"/>
      <c r="L8" s="102"/>
      <c r="M8" s="97"/>
      <c r="N8" s="97"/>
      <c r="O8" s="97"/>
      <c r="P8" s="97"/>
      <c r="Q8" s="97"/>
      <c r="R8" s="97"/>
      <c r="S8" s="97"/>
      <c r="T8" s="97"/>
      <c r="U8" s="97"/>
      <c r="V8" s="97"/>
      <c r="W8" s="97"/>
      <c r="X8" s="97"/>
      <c r="Y8" s="97"/>
      <c r="Z8" s="97"/>
    </row>
    <row r="9" spans="1:26" ht="17" customHeight="1">
      <c r="A9" s="103"/>
      <c r="B9" s="8"/>
      <c r="C9" s="8"/>
      <c r="D9" s="8"/>
      <c r="E9" s="27"/>
      <c r="F9" s="8"/>
      <c r="G9" s="45"/>
      <c r="H9" s="49"/>
      <c r="I9" s="49"/>
      <c r="J9" s="49"/>
      <c r="K9" s="106"/>
      <c r="L9" s="102"/>
      <c r="M9" s="97"/>
      <c r="N9" s="97"/>
      <c r="O9" s="97"/>
      <c r="P9" s="97"/>
      <c r="Q9" s="97"/>
      <c r="R9" s="97"/>
      <c r="S9" s="97"/>
      <c r="T9" s="97"/>
      <c r="U9" s="97"/>
      <c r="V9" s="97"/>
      <c r="W9" s="97"/>
      <c r="X9" s="97"/>
      <c r="Y9" s="97"/>
      <c r="Z9" s="97"/>
    </row>
    <row r="10" spans="1:26" ht="17" customHeight="1">
      <c r="A10" s="103"/>
      <c r="B10" s="8"/>
      <c r="C10" s="107"/>
      <c r="D10" s="8"/>
      <c r="E10" s="27"/>
      <c r="F10" s="108" t="s">
        <v>27</v>
      </c>
      <c r="G10" s="109">
        <v>1</v>
      </c>
      <c r="H10" s="110">
        <v>10</v>
      </c>
      <c r="I10" s="110">
        <v>100</v>
      </c>
      <c r="J10" s="110">
        <v>1000</v>
      </c>
      <c r="K10" s="106"/>
      <c r="L10" s="102"/>
      <c r="M10" s="97"/>
      <c r="N10" s="97"/>
      <c r="O10" s="97"/>
      <c r="P10" s="97"/>
      <c r="Q10" s="97"/>
      <c r="R10" s="97"/>
      <c r="S10" s="97"/>
      <c r="T10" s="97"/>
      <c r="U10" s="97"/>
      <c r="V10" s="97"/>
      <c r="W10" s="97"/>
      <c r="X10" s="97"/>
      <c r="Y10" s="97"/>
      <c r="Z10" s="97"/>
    </row>
    <row r="11" spans="1:26" ht="17" customHeight="1">
      <c r="A11" s="103"/>
      <c r="B11" s="111" t="s">
        <v>28</v>
      </c>
      <c r="C11" s="112">
        <v>10000</v>
      </c>
      <c r="D11" s="113"/>
      <c r="E11" s="27"/>
      <c r="F11" s="114" t="s">
        <v>29</v>
      </c>
      <c r="G11" s="55" t="str">
        <f t="shared" ref="G11:J12" si="0">INT(G15/86400)&amp;"d "&amp;INT(MOD(G15,86400)/3600)&amp;"h "&amp;INT(MOD(MOD(G15,86400),3600)/60)&amp;"m "&amp;MOD(MOD(MOD(G15,86400),3600),60)&amp;"s"</f>
        <v>925d 22h 13m 20s</v>
      </c>
      <c r="H11" s="53" t="str">
        <f t="shared" si="0"/>
        <v>92d 14h 13m 20s</v>
      </c>
      <c r="I11" s="53" t="str">
        <f t="shared" si="0"/>
        <v>9d 6h 13m 20s</v>
      </c>
      <c r="J11" s="53" t="str">
        <f t="shared" si="0"/>
        <v>0d 22h 13m 20s</v>
      </c>
      <c r="K11" s="106"/>
      <c r="L11" s="102"/>
      <c r="M11" s="97"/>
      <c r="N11" s="97"/>
      <c r="O11" s="97"/>
      <c r="P11" s="97"/>
      <c r="Q11" s="97"/>
      <c r="R11" s="97"/>
      <c r="S11" s="97"/>
      <c r="T11" s="97"/>
      <c r="U11" s="97"/>
      <c r="V11" s="97"/>
      <c r="W11" s="97"/>
      <c r="X11" s="97"/>
      <c r="Y11" s="97"/>
      <c r="Z11" s="97"/>
    </row>
    <row r="12" spans="1:26" ht="17" customHeight="1">
      <c r="A12" s="103"/>
      <c r="B12" s="111" t="s">
        <v>30</v>
      </c>
      <c r="C12" s="112">
        <v>100</v>
      </c>
      <c r="D12" s="113"/>
      <c r="E12" s="27"/>
      <c r="F12" s="108" t="s">
        <v>31</v>
      </c>
      <c r="G12" s="75" t="str">
        <f t="shared" si="0"/>
        <v>9d 6h 13m 20s</v>
      </c>
      <c r="H12" s="73" t="str">
        <f t="shared" si="0"/>
        <v>0d 22h 13m 20s</v>
      </c>
      <c r="I12" s="73" t="str">
        <f t="shared" si="0"/>
        <v>0d 2h 13m 20s</v>
      </c>
      <c r="J12" s="73" t="str">
        <f t="shared" si="0"/>
        <v>0d 0h 13m 20s</v>
      </c>
      <c r="K12" s="106"/>
      <c r="L12" s="102"/>
      <c r="M12" s="97"/>
      <c r="N12" s="97"/>
      <c r="O12" s="97"/>
      <c r="P12" s="97"/>
      <c r="Q12" s="97"/>
      <c r="R12" s="97"/>
      <c r="S12" s="97"/>
      <c r="T12" s="97"/>
      <c r="U12" s="97"/>
      <c r="V12" s="97"/>
      <c r="W12" s="97"/>
      <c r="X12" s="97"/>
      <c r="Y12" s="97"/>
      <c r="Z12" s="97"/>
    </row>
    <row r="13" spans="1:26" ht="17" customHeight="1">
      <c r="A13" s="103"/>
      <c r="B13" s="8"/>
      <c r="C13" s="115"/>
      <c r="D13" s="8"/>
      <c r="E13" s="27"/>
      <c r="F13" s="8"/>
      <c r="G13" s="45"/>
      <c r="H13" s="49"/>
      <c r="I13" s="49"/>
      <c r="J13" s="49"/>
      <c r="K13" s="106"/>
      <c r="L13" s="102"/>
      <c r="M13" s="97"/>
      <c r="N13" s="97"/>
      <c r="O13" s="97"/>
      <c r="P13" s="97"/>
      <c r="Q13" s="97"/>
      <c r="R13" s="97"/>
      <c r="S13" s="97"/>
      <c r="T13" s="97"/>
      <c r="U13" s="97"/>
      <c r="V13" s="97"/>
      <c r="W13" s="97"/>
      <c r="X13" s="97"/>
      <c r="Y13" s="97"/>
      <c r="Z13" s="97"/>
    </row>
    <row r="14" spans="1:26" ht="17" customHeight="1">
      <c r="A14" s="103"/>
      <c r="B14" s="8"/>
      <c r="C14" s="8"/>
      <c r="D14" s="8"/>
      <c r="E14" s="27"/>
      <c r="F14" s="8"/>
      <c r="G14" s="45"/>
      <c r="H14" s="49"/>
      <c r="I14" s="49"/>
      <c r="J14" s="49"/>
      <c r="K14" s="106"/>
      <c r="L14" s="102"/>
      <c r="M14" s="97"/>
      <c r="N14" s="97"/>
      <c r="O14" s="97"/>
      <c r="P14" s="97"/>
      <c r="Q14" s="97"/>
      <c r="R14" s="97"/>
      <c r="S14" s="97"/>
      <c r="T14" s="97"/>
      <c r="U14" s="97"/>
      <c r="V14" s="97"/>
      <c r="W14" s="97"/>
      <c r="X14" s="97"/>
      <c r="Y14" s="97"/>
      <c r="Z14" s="97"/>
    </row>
    <row r="15" spans="1:26" ht="17" customHeight="1">
      <c r="A15" s="103"/>
      <c r="B15" s="8"/>
      <c r="C15" s="8"/>
      <c r="D15" s="8"/>
      <c r="E15" s="27"/>
      <c r="F15" s="116" t="s">
        <v>32</v>
      </c>
      <c r="G15" s="117">
        <f>($C$11*8000*(1/G$10))</f>
        <v>80000000</v>
      </c>
      <c r="H15" s="118">
        <f>($C$11*1000000000/125000*(1/H$10))</f>
        <v>8000000</v>
      </c>
      <c r="I15" s="118">
        <f>($C$11*1000000000/125000*(1/I$10))</f>
        <v>800000</v>
      </c>
      <c r="J15" s="118">
        <f>($C$11*1000000000/125000*(1/J$10))</f>
        <v>80000</v>
      </c>
      <c r="K15" s="106"/>
      <c r="L15" s="102"/>
      <c r="M15" s="97"/>
      <c r="N15" s="97"/>
      <c r="O15" s="97"/>
      <c r="P15" s="97"/>
      <c r="Q15" s="97"/>
      <c r="R15" s="97"/>
      <c r="S15" s="97"/>
      <c r="T15" s="97"/>
      <c r="U15" s="97"/>
      <c r="V15" s="97"/>
      <c r="W15" s="97"/>
      <c r="X15" s="97"/>
      <c r="Y15" s="97"/>
      <c r="Z15" s="97"/>
    </row>
    <row r="16" spans="1:26" ht="17" customHeight="1">
      <c r="A16" s="103"/>
      <c r="B16" s="8"/>
      <c r="C16" s="8"/>
      <c r="D16" s="8"/>
      <c r="E16" s="27"/>
      <c r="F16" s="116" t="s">
        <v>33</v>
      </c>
      <c r="G16" s="117">
        <f>($C$12*8000*(1/G$10))</f>
        <v>800000</v>
      </c>
      <c r="H16" s="118">
        <f>($C$12*8000*(1/H$10))</f>
        <v>80000</v>
      </c>
      <c r="I16" s="118">
        <f>($C$12*8000*(1/I$10))</f>
        <v>8000</v>
      </c>
      <c r="J16" s="118">
        <f>($C$12*8000*(1/J$10))</f>
        <v>800</v>
      </c>
      <c r="K16" s="106"/>
      <c r="L16" s="102"/>
      <c r="M16" s="97"/>
      <c r="N16" s="97"/>
      <c r="O16" s="97"/>
      <c r="P16" s="97"/>
      <c r="Q16" s="97"/>
      <c r="R16" s="97"/>
      <c r="S16" s="97"/>
      <c r="T16" s="97"/>
      <c r="U16" s="97"/>
      <c r="V16" s="97"/>
      <c r="W16" s="97"/>
      <c r="X16" s="97"/>
      <c r="Y16" s="97"/>
      <c r="Z16" s="97"/>
    </row>
    <row r="17" spans="1:26" ht="17" customHeight="1">
      <c r="A17" s="103"/>
      <c r="B17" s="8"/>
      <c r="C17" s="8"/>
      <c r="D17" s="8"/>
      <c r="E17" s="27"/>
      <c r="F17" s="119"/>
      <c r="G17" s="45"/>
      <c r="H17" s="198" t="s">
        <v>34</v>
      </c>
      <c r="I17" s="198" t="s">
        <v>35</v>
      </c>
      <c r="J17" s="198" t="s">
        <v>36</v>
      </c>
      <c r="K17" s="106"/>
      <c r="L17" s="102"/>
      <c r="M17" s="97"/>
      <c r="N17" s="97"/>
      <c r="O17" s="97"/>
      <c r="P17" s="97"/>
      <c r="Q17" s="97"/>
      <c r="R17" s="97"/>
      <c r="S17" s="97"/>
      <c r="T17" s="97"/>
      <c r="U17" s="97"/>
      <c r="V17" s="97"/>
      <c r="W17" s="97"/>
      <c r="X17" s="97"/>
      <c r="Y17" s="97"/>
      <c r="Z17" s="97"/>
    </row>
    <row r="18" spans="1:26" ht="17" customHeight="1">
      <c r="A18" s="103"/>
      <c r="B18" s="8"/>
      <c r="C18" s="8"/>
      <c r="D18" s="8"/>
      <c r="E18" s="27"/>
      <c r="F18" s="105"/>
      <c r="G18" s="45"/>
      <c r="H18" s="199"/>
      <c r="I18" s="199"/>
      <c r="J18" s="199"/>
      <c r="K18" s="106"/>
      <c r="L18" s="102"/>
      <c r="M18" s="97"/>
      <c r="N18" s="97"/>
      <c r="O18" s="97"/>
      <c r="P18" s="97"/>
      <c r="Q18" s="97"/>
      <c r="R18" s="97"/>
      <c r="S18" s="97"/>
      <c r="T18" s="97"/>
      <c r="U18" s="97"/>
      <c r="V18" s="97"/>
      <c r="W18" s="97"/>
      <c r="X18" s="97"/>
      <c r="Y18" s="97"/>
      <c r="Z18" s="97"/>
    </row>
    <row r="19" spans="1:26" ht="17" customHeight="1">
      <c r="A19" s="103"/>
      <c r="B19" s="8"/>
      <c r="C19" s="8"/>
      <c r="D19" s="8"/>
      <c r="E19" s="27"/>
      <c r="F19" s="108" t="s">
        <v>37</v>
      </c>
      <c r="G19" s="120">
        <f>C11+(22*C12)</f>
        <v>12200</v>
      </c>
      <c r="H19" s="80">
        <f>G19*Tarifs!E10</f>
        <v>252.54</v>
      </c>
      <c r="I19" s="80">
        <f>G19*Tarifs!E13</f>
        <v>54.900000000000006</v>
      </c>
      <c r="J19" s="80">
        <f>G19*Tarifs!E14</f>
        <v>65.770200000000003</v>
      </c>
      <c r="K19" s="106"/>
      <c r="L19" s="102"/>
      <c r="M19" s="97"/>
      <c r="N19" s="97"/>
      <c r="O19" s="97"/>
      <c r="P19" s="97"/>
      <c r="Q19" s="97"/>
      <c r="R19" s="97"/>
      <c r="S19" s="97"/>
      <c r="T19" s="97"/>
      <c r="U19" s="97"/>
      <c r="V19" s="97"/>
      <c r="W19" s="97"/>
      <c r="X19" s="97"/>
      <c r="Y19" s="97"/>
      <c r="Z19" s="97"/>
    </row>
    <row r="20" spans="1:26" ht="17" customHeight="1">
      <c r="A20" s="103"/>
      <c r="B20" s="8"/>
      <c r="C20" s="8"/>
      <c r="D20" s="8"/>
      <c r="E20" s="27"/>
      <c r="F20" s="114" t="s">
        <v>38</v>
      </c>
      <c r="G20" s="76">
        <f>(C11*12)+(22*C12)+(44*C12)+(66*C12)+(88*C12)+(110*C12)+(132*C12)+(154*C12)+(176*C12)+(198*C12)+(220*C12)+(242*C12)+(264*C12)</f>
        <v>291600</v>
      </c>
      <c r="H20" s="121">
        <f>G20*Tarifs!E10</f>
        <v>6036.12</v>
      </c>
      <c r="I20" s="121">
        <f>G20*Tarifs!E13</f>
        <v>1312.2</v>
      </c>
      <c r="J20" s="121">
        <f>G20*Tarifs!E14</f>
        <v>1572.0155999999999</v>
      </c>
      <c r="K20" s="106"/>
      <c r="L20" s="102"/>
      <c r="M20" s="97"/>
      <c r="N20" s="97"/>
      <c r="O20" s="97"/>
      <c r="P20" s="97"/>
      <c r="Q20" s="97"/>
      <c r="R20" s="97"/>
      <c r="S20" s="97"/>
      <c r="T20" s="97"/>
      <c r="U20" s="97"/>
      <c r="V20" s="97"/>
      <c r="W20" s="97"/>
      <c r="X20" s="97"/>
      <c r="Y20" s="97"/>
      <c r="Z20" s="97"/>
    </row>
    <row r="21" spans="1:26" ht="17" customHeight="1">
      <c r="A21" s="103"/>
      <c r="B21" s="8"/>
      <c r="C21" s="8"/>
      <c r="D21" s="8"/>
      <c r="E21" s="27"/>
      <c r="F21" s="8"/>
      <c r="G21" s="45"/>
      <c r="H21" s="49"/>
      <c r="I21" s="49"/>
      <c r="J21" s="49"/>
      <c r="K21" s="106"/>
      <c r="L21" s="102"/>
      <c r="M21" s="97"/>
      <c r="N21" s="97"/>
      <c r="O21" s="97"/>
      <c r="P21" s="97"/>
      <c r="Q21" s="97"/>
      <c r="R21" s="97"/>
      <c r="S21" s="97"/>
      <c r="T21" s="97"/>
      <c r="U21" s="97"/>
      <c r="V21" s="97"/>
      <c r="W21" s="97"/>
      <c r="X21" s="97"/>
      <c r="Y21" s="97"/>
      <c r="Z21" s="97"/>
    </row>
    <row r="22" spans="1:26" ht="17" customHeight="1">
      <c r="A22" s="103"/>
      <c r="B22" s="8"/>
      <c r="C22" s="8"/>
      <c r="D22" s="8"/>
      <c r="E22" s="27"/>
      <c r="F22" s="8"/>
      <c r="G22" s="45"/>
      <c r="H22" s="49"/>
      <c r="I22" s="49"/>
      <c r="J22" s="49"/>
      <c r="K22" s="106"/>
      <c r="L22" s="102"/>
      <c r="M22" s="97"/>
      <c r="N22" s="97"/>
      <c r="O22" s="97"/>
      <c r="P22" s="97"/>
      <c r="Q22" s="97"/>
      <c r="R22" s="97"/>
      <c r="S22" s="97"/>
      <c r="T22" s="97"/>
      <c r="U22" s="97"/>
      <c r="V22" s="97"/>
      <c r="W22" s="97"/>
      <c r="X22" s="97"/>
      <c r="Y22" s="97"/>
      <c r="Z22" s="97"/>
    </row>
    <row r="23" spans="1:26" ht="17" customHeight="1">
      <c r="A23" s="103"/>
      <c r="B23" s="8"/>
      <c r="C23" s="194"/>
      <c r="D23" s="8"/>
      <c r="E23" s="27"/>
      <c r="F23" s="8"/>
      <c r="G23" s="45"/>
      <c r="H23" s="49"/>
      <c r="I23" s="49"/>
      <c r="J23" s="49"/>
      <c r="K23" s="106"/>
      <c r="L23" s="122"/>
      <c r="M23" s="97"/>
      <c r="N23" s="97"/>
      <c r="O23" s="97"/>
      <c r="P23" s="97"/>
      <c r="Q23" s="97"/>
      <c r="R23" s="97"/>
      <c r="S23" s="97"/>
      <c r="T23" s="97"/>
      <c r="U23" s="97"/>
      <c r="V23" s="97"/>
      <c r="W23" s="97"/>
      <c r="X23" s="97"/>
      <c r="Y23" s="97"/>
      <c r="Z23" s="97"/>
    </row>
    <row r="24" spans="1:26" ht="17" customHeight="1">
      <c r="A24" s="103"/>
      <c r="B24" s="8"/>
      <c r="C24" s="195"/>
      <c r="D24" s="8"/>
      <c r="E24" s="27"/>
      <c r="F24" s="8"/>
      <c r="G24" s="45"/>
      <c r="H24" s="49"/>
      <c r="I24" s="49"/>
      <c r="J24" s="49"/>
      <c r="K24" s="106"/>
      <c r="L24" s="102"/>
      <c r="M24" s="97"/>
      <c r="N24" s="97"/>
      <c r="O24" s="97"/>
      <c r="P24" s="97"/>
      <c r="Q24" s="97"/>
      <c r="R24" s="97"/>
      <c r="S24" s="97"/>
      <c r="T24" s="97"/>
      <c r="U24" s="97"/>
      <c r="V24" s="97"/>
      <c r="W24" s="97"/>
      <c r="X24" s="97"/>
      <c r="Y24" s="97"/>
      <c r="Z24" s="97"/>
    </row>
    <row r="25" spans="1:26" ht="17" customHeight="1">
      <c r="A25" s="103"/>
      <c r="B25" s="8"/>
      <c r="C25" s="196"/>
      <c r="D25" s="8"/>
      <c r="E25" s="27"/>
      <c r="F25" s="105"/>
      <c r="G25" s="45"/>
      <c r="H25" s="123" t="s">
        <v>19</v>
      </c>
      <c r="I25" s="123" t="s">
        <v>20</v>
      </c>
      <c r="J25" s="123" t="s">
        <v>21</v>
      </c>
      <c r="K25" s="106"/>
      <c r="L25" s="102"/>
      <c r="M25" s="97"/>
      <c r="N25" s="97"/>
      <c r="O25" s="97"/>
      <c r="P25" s="97"/>
      <c r="Q25" s="97"/>
      <c r="R25" s="97"/>
      <c r="S25" s="97"/>
      <c r="T25" s="97"/>
      <c r="U25" s="97"/>
      <c r="V25" s="97"/>
      <c r="W25" s="97"/>
      <c r="X25" s="97"/>
      <c r="Y25" s="97"/>
      <c r="Z25" s="97"/>
    </row>
    <row r="26" spans="1:26" ht="17" customHeight="1">
      <c r="A26" s="103"/>
      <c r="B26" s="8"/>
      <c r="C26" s="196"/>
      <c r="D26" s="8"/>
      <c r="E26" s="27"/>
      <c r="F26" s="108" t="s">
        <v>39</v>
      </c>
      <c r="G26" s="120">
        <f>C11+(261*C12)*2</f>
        <v>62200</v>
      </c>
      <c r="H26" s="124">
        <f>G26/Tarifs!C23</f>
        <v>24.88</v>
      </c>
      <c r="I26" s="124">
        <f>G26/Tarifs!C24</f>
        <v>10.366666666666667</v>
      </c>
      <c r="J26" s="124">
        <f>G26/Tarifs!C25</f>
        <v>5.1833333333333336</v>
      </c>
      <c r="K26" s="106"/>
      <c r="L26" s="102"/>
      <c r="M26" s="97"/>
      <c r="N26" s="97"/>
      <c r="O26" s="97"/>
      <c r="P26" s="97"/>
      <c r="Q26" s="97"/>
      <c r="R26" s="97"/>
      <c r="S26" s="97"/>
      <c r="T26" s="97"/>
      <c r="U26" s="97"/>
      <c r="V26" s="97"/>
      <c r="W26" s="97"/>
      <c r="X26" s="97"/>
      <c r="Y26" s="97"/>
      <c r="Z26" s="97"/>
    </row>
    <row r="27" spans="1:26" ht="17" customHeight="1">
      <c r="A27" s="103"/>
      <c r="B27" s="8"/>
      <c r="C27" s="197"/>
      <c r="D27" s="8"/>
      <c r="E27" s="27"/>
      <c r="F27" s="114" t="s">
        <v>40</v>
      </c>
      <c r="G27" s="45"/>
      <c r="H27" s="121">
        <f>H26*Tarifs!F23</f>
        <v>622</v>
      </c>
      <c r="I27" s="121">
        <f>I26*Tarifs!F24</f>
        <v>777.5</v>
      </c>
      <c r="J27" s="121">
        <f>J26*Tarifs!F25</f>
        <v>751.58333333333337</v>
      </c>
      <c r="K27" s="106"/>
      <c r="L27" s="102"/>
      <c r="M27" s="97"/>
      <c r="N27" s="97"/>
      <c r="O27" s="97"/>
      <c r="P27" s="97"/>
      <c r="Q27" s="97"/>
      <c r="R27" s="97"/>
      <c r="S27" s="97"/>
      <c r="T27" s="97"/>
      <c r="U27" s="97"/>
      <c r="V27" s="97"/>
      <c r="W27" s="97"/>
      <c r="X27" s="97"/>
      <c r="Y27" s="97"/>
      <c r="Z27" s="97"/>
    </row>
    <row r="28" spans="1:26" ht="17" customHeight="1">
      <c r="A28" s="103"/>
      <c r="B28" s="8"/>
      <c r="C28" s="8"/>
      <c r="D28" s="8"/>
      <c r="E28" s="27"/>
      <c r="F28" s="8"/>
      <c r="G28" s="45"/>
      <c r="H28" s="49"/>
      <c r="I28" s="49"/>
      <c r="J28" s="49"/>
      <c r="K28" s="106"/>
      <c r="L28" s="102"/>
      <c r="M28" s="97"/>
      <c r="N28" s="97"/>
      <c r="O28" s="97"/>
      <c r="P28" s="97"/>
      <c r="Q28" s="97"/>
      <c r="R28" s="97"/>
      <c r="S28" s="97"/>
      <c r="T28" s="97"/>
      <c r="U28" s="97"/>
      <c r="V28" s="97"/>
      <c r="W28" s="97"/>
      <c r="X28" s="97"/>
      <c r="Y28" s="97"/>
      <c r="Z28" s="97"/>
    </row>
    <row r="29" spans="1:26" ht="17" customHeight="1">
      <c r="A29" s="103"/>
      <c r="B29" s="8"/>
      <c r="C29" s="8"/>
      <c r="D29" s="8"/>
      <c r="E29" s="27"/>
      <c r="F29" s="108" t="s">
        <v>24</v>
      </c>
      <c r="G29" s="43"/>
      <c r="H29" s="84" t="s">
        <v>25</v>
      </c>
      <c r="I29" s="69">
        <f>Tarifs!E19/5+I27</f>
        <v>1623.5</v>
      </c>
      <c r="J29" s="69">
        <f>Tarifs!E20/5+J27</f>
        <v>2011.5833333333335</v>
      </c>
      <c r="K29" s="106"/>
      <c r="L29" s="102"/>
      <c r="M29" s="97"/>
      <c r="N29" s="97"/>
      <c r="O29" s="97"/>
      <c r="P29" s="97"/>
      <c r="Q29" s="97"/>
      <c r="R29" s="97"/>
      <c r="S29" s="97"/>
      <c r="T29" s="97"/>
      <c r="U29" s="97"/>
      <c r="V29" s="97"/>
      <c r="W29" s="97"/>
      <c r="X29" s="97"/>
      <c r="Y29" s="97"/>
      <c r="Z29" s="97"/>
    </row>
    <row r="30" spans="1:26" ht="17" customHeight="1">
      <c r="A30" s="103"/>
      <c r="B30" s="8"/>
      <c r="C30" s="8"/>
      <c r="D30" s="8"/>
      <c r="E30" s="27"/>
      <c r="F30" s="86" t="s">
        <v>26</v>
      </c>
      <c r="G30" s="45"/>
      <c r="H30" s="49"/>
      <c r="I30" s="49"/>
      <c r="J30" s="49"/>
      <c r="K30" s="106"/>
      <c r="L30" s="102"/>
      <c r="M30" s="97"/>
      <c r="N30" s="97"/>
      <c r="O30" s="97"/>
      <c r="P30" s="97"/>
      <c r="Q30" s="97"/>
      <c r="R30" s="97"/>
      <c r="S30" s="97"/>
      <c r="T30" s="97"/>
      <c r="U30" s="97"/>
      <c r="V30" s="97"/>
      <c r="W30" s="97"/>
      <c r="X30" s="97"/>
      <c r="Y30" s="97"/>
      <c r="Z30" s="97"/>
    </row>
    <row r="31" spans="1:26" ht="17" customHeight="1">
      <c r="A31" s="103"/>
      <c r="B31" s="8"/>
      <c r="C31" s="8"/>
      <c r="D31" s="8"/>
      <c r="E31" s="27"/>
      <c r="F31" s="8"/>
      <c r="G31" s="8"/>
      <c r="H31" s="8"/>
      <c r="I31" s="8"/>
      <c r="J31" s="8"/>
      <c r="K31" s="104"/>
      <c r="L31" s="102"/>
      <c r="M31" s="97"/>
      <c r="N31" s="97"/>
      <c r="O31" s="97"/>
      <c r="P31" s="97"/>
      <c r="Q31" s="97"/>
      <c r="R31" s="97"/>
      <c r="S31" s="97"/>
      <c r="T31" s="97"/>
      <c r="U31" s="97"/>
      <c r="V31" s="97"/>
      <c r="W31" s="97"/>
      <c r="X31" s="97"/>
      <c r="Y31" s="97"/>
      <c r="Z31" s="97"/>
    </row>
    <row r="32" spans="1:26" ht="17" customHeight="1">
      <c r="A32" s="94"/>
      <c r="B32" s="94"/>
      <c r="C32" s="94"/>
      <c r="D32" s="94"/>
      <c r="E32" s="94"/>
      <c r="F32" s="94"/>
      <c r="G32" s="94"/>
      <c r="H32" s="94"/>
      <c r="I32" s="94"/>
      <c r="J32" s="94"/>
      <c r="K32" s="94"/>
      <c r="L32" s="97"/>
      <c r="M32" s="97"/>
      <c r="N32" s="97"/>
      <c r="O32" s="97"/>
      <c r="P32" s="97"/>
      <c r="Q32" s="97"/>
      <c r="R32" s="97"/>
      <c r="S32" s="97"/>
      <c r="T32" s="97"/>
      <c r="U32" s="97"/>
      <c r="V32" s="97"/>
      <c r="W32" s="97"/>
      <c r="X32" s="97"/>
      <c r="Y32" s="97"/>
      <c r="Z32" s="97"/>
    </row>
    <row r="33" spans="1:26" ht="17" customHeight="1">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ht="17" customHeight="1">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ht="17" customHeight="1">
      <c r="A35" s="97"/>
      <c r="B35" s="97"/>
      <c r="C35" s="97"/>
      <c r="D35" s="97"/>
      <c r="E35" s="97"/>
      <c r="F35" s="125"/>
      <c r="G35" s="126"/>
      <c r="H35" s="125"/>
      <c r="I35" s="125"/>
      <c r="J35" s="125"/>
      <c r="K35" s="97"/>
      <c r="L35" s="97"/>
      <c r="M35" s="97"/>
      <c r="N35" s="97"/>
      <c r="O35" s="97"/>
      <c r="P35" s="97"/>
      <c r="Q35" s="97"/>
      <c r="R35" s="97"/>
      <c r="S35" s="97"/>
      <c r="T35" s="97"/>
      <c r="U35" s="97"/>
      <c r="V35" s="97"/>
      <c r="W35" s="97"/>
      <c r="X35" s="97"/>
      <c r="Y35" s="97"/>
      <c r="Z35" s="97"/>
    </row>
    <row r="36" spans="1:26" ht="17" customHeight="1">
      <c r="A36" s="97"/>
      <c r="B36" s="97"/>
      <c r="C36" s="97"/>
      <c r="D36" s="97"/>
      <c r="E36" s="97"/>
      <c r="F36" s="125"/>
      <c r="G36" s="125"/>
      <c r="H36" s="125"/>
      <c r="I36" s="125"/>
      <c r="J36" s="125"/>
      <c r="K36" s="97"/>
      <c r="L36" s="97"/>
      <c r="M36" s="97"/>
      <c r="N36" s="97"/>
      <c r="O36" s="97"/>
      <c r="P36" s="97"/>
      <c r="Q36" s="97"/>
      <c r="R36" s="97"/>
      <c r="S36" s="97"/>
      <c r="T36" s="97"/>
      <c r="U36" s="97"/>
      <c r="V36" s="97"/>
      <c r="W36" s="97"/>
      <c r="X36" s="97"/>
      <c r="Y36" s="97"/>
      <c r="Z36" s="97"/>
    </row>
  </sheetData>
  <mergeCells count="5">
    <mergeCell ref="C23:C27"/>
    <mergeCell ref="J17:J18"/>
    <mergeCell ref="I17:I18"/>
    <mergeCell ref="H17:H18"/>
    <mergeCell ref="B6:C6"/>
  </mergeCells>
  <pageMargins left="0.7" right="0.7" top="0.75" bottom="0.75" header="0.3" footer="0.3"/>
  <pageSetup orientation="portrait"/>
  <headerFooter>
    <oddFooter>&amp;C&amp;"Helvetica Neue,Regular"&amp;12&amp;K000000&amp;P</oddFooter>
  </headerFooter>
  <drawing r:id="rId1"/>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4"/>
  <sheetViews>
    <sheetView showGridLines="0" workbookViewId="0"/>
  </sheetViews>
  <sheetFormatPr baseColWidth="10" defaultColWidth="14.5" defaultRowHeight="17" customHeight="1" x14ac:dyDescent="0"/>
  <cols>
    <col min="1" max="1" width="5.33203125" style="127" customWidth="1"/>
    <col min="2" max="2" width="44.1640625" style="127" customWidth="1"/>
    <col min="3" max="3" width="17.6640625" style="127" customWidth="1"/>
    <col min="4" max="4" width="16.5" style="127" customWidth="1"/>
    <col min="5" max="5" width="17.33203125" style="127" customWidth="1"/>
    <col min="6" max="8" width="17.83203125" style="127" customWidth="1"/>
    <col min="9" max="256" width="14.5" style="127" customWidth="1"/>
  </cols>
  <sheetData>
    <row r="1" spans="1:25" ht="13.75" customHeight="1">
      <c r="A1" s="97"/>
      <c r="B1" s="97"/>
      <c r="C1" s="97"/>
      <c r="D1" s="97"/>
      <c r="E1" s="97"/>
      <c r="F1" s="97"/>
      <c r="G1" s="97"/>
      <c r="H1" s="97"/>
      <c r="I1" s="97"/>
      <c r="J1" s="97"/>
      <c r="K1" s="97"/>
      <c r="L1" s="97"/>
      <c r="M1" s="97"/>
      <c r="N1" s="97"/>
      <c r="O1" s="97"/>
      <c r="P1" s="97"/>
      <c r="Q1" s="97"/>
      <c r="R1" s="97"/>
      <c r="S1" s="97"/>
      <c r="T1" s="97"/>
      <c r="U1" s="97"/>
      <c r="V1" s="97"/>
      <c r="W1" s="97"/>
      <c r="X1" s="97"/>
      <c r="Y1" s="97"/>
    </row>
    <row r="2" spans="1:25" ht="13.75" customHeight="1">
      <c r="A2" s="97"/>
      <c r="B2" s="128"/>
      <c r="C2" s="128"/>
      <c r="D2" s="128"/>
      <c r="E2" s="97"/>
      <c r="F2" s="97"/>
      <c r="G2" s="97"/>
      <c r="H2" s="97"/>
      <c r="I2" s="97"/>
      <c r="J2" s="97"/>
      <c r="K2" s="97"/>
      <c r="L2" s="97"/>
      <c r="M2" s="97"/>
      <c r="N2" s="97"/>
      <c r="O2" s="97"/>
      <c r="P2" s="97"/>
      <c r="Q2" s="97"/>
      <c r="R2" s="97"/>
      <c r="S2" s="97"/>
      <c r="T2" s="97"/>
      <c r="U2" s="97"/>
      <c r="V2" s="97"/>
      <c r="W2" s="97"/>
      <c r="X2" s="97"/>
      <c r="Y2" s="97"/>
    </row>
    <row r="3" spans="1:25" ht="56" customHeight="1">
      <c r="A3" s="129"/>
      <c r="B3" s="130" t="s">
        <v>41</v>
      </c>
      <c r="C3" s="131" t="s">
        <v>42</v>
      </c>
      <c r="D3" s="132"/>
      <c r="E3" s="102"/>
      <c r="F3" s="97"/>
      <c r="G3" s="97"/>
      <c r="H3" s="97"/>
      <c r="I3" s="97"/>
      <c r="J3" s="97"/>
      <c r="K3" s="97"/>
      <c r="L3" s="97"/>
      <c r="M3" s="97"/>
      <c r="N3" s="97"/>
      <c r="O3" s="97"/>
      <c r="P3" s="97"/>
      <c r="Q3" s="97"/>
      <c r="R3" s="97"/>
      <c r="S3" s="97"/>
      <c r="T3" s="97"/>
      <c r="U3" s="97"/>
      <c r="V3" s="97"/>
      <c r="W3" s="97"/>
      <c r="X3" s="97"/>
      <c r="Y3" s="97"/>
    </row>
    <row r="4" spans="1:25" ht="17" customHeight="1">
      <c r="A4" s="97"/>
      <c r="B4" s="133"/>
      <c r="C4" s="134"/>
      <c r="D4" s="133"/>
      <c r="E4" s="97"/>
      <c r="F4" s="97"/>
      <c r="G4" s="97"/>
      <c r="H4" s="97"/>
      <c r="I4" s="97"/>
      <c r="J4" s="97"/>
      <c r="K4" s="97"/>
      <c r="L4" s="97"/>
      <c r="M4" s="97"/>
      <c r="N4" s="97"/>
      <c r="O4" s="97"/>
      <c r="P4" s="97"/>
      <c r="Q4" s="97"/>
      <c r="R4" s="97"/>
      <c r="S4" s="97"/>
      <c r="T4" s="97"/>
      <c r="U4" s="97"/>
      <c r="V4" s="97"/>
      <c r="W4" s="97"/>
      <c r="X4" s="97"/>
      <c r="Y4" s="97"/>
    </row>
    <row r="5" spans="1:25" ht="17" customHeight="1">
      <c r="A5" s="97"/>
      <c r="B5" s="135" t="s">
        <v>43</v>
      </c>
      <c r="C5" s="136">
        <v>0.9</v>
      </c>
      <c r="D5" s="97"/>
      <c r="E5" s="97"/>
      <c r="F5" s="97"/>
      <c r="G5" s="97"/>
      <c r="H5" s="97"/>
      <c r="I5" s="97"/>
      <c r="J5" s="97"/>
      <c r="K5" s="97"/>
      <c r="L5" s="97"/>
      <c r="M5" s="97"/>
      <c r="N5" s="97"/>
      <c r="O5" s="97"/>
      <c r="P5" s="97"/>
      <c r="Q5" s="97"/>
      <c r="R5" s="97"/>
      <c r="S5" s="97"/>
      <c r="T5" s="97"/>
      <c r="U5" s="97"/>
      <c r="V5" s="97"/>
      <c r="W5" s="97"/>
      <c r="X5" s="97"/>
      <c r="Y5" s="97"/>
    </row>
    <row r="6" spans="1:25" ht="13.75" customHeight="1">
      <c r="A6" s="97"/>
      <c r="B6" s="97"/>
      <c r="C6" s="97"/>
      <c r="D6" s="97"/>
      <c r="E6" s="97"/>
      <c r="F6" s="97"/>
      <c r="G6" s="97"/>
      <c r="H6" s="97"/>
      <c r="I6" s="97"/>
      <c r="J6" s="97"/>
      <c r="K6" s="97"/>
      <c r="L6" s="97"/>
      <c r="M6" s="97"/>
      <c r="N6" s="97"/>
      <c r="O6" s="97"/>
      <c r="P6" s="97"/>
      <c r="Q6" s="97"/>
      <c r="R6" s="97"/>
      <c r="S6" s="97"/>
      <c r="T6" s="97"/>
      <c r="U6" s="97"/>
      <c r="V6" s="97"/>
      <c r="W6" s="97"/>
      <c r="X6" s="97"/>
      <c r="Y6" s="97"/>
    </row>
    <row r="7" spans="1:25" ht="13.75" customHeight="1">
      <c r="A7" s="97"/>
      <c r="B7" s="128"/>
      <c r="C7" s="128"/>
      <c r="D7" s="128"/>
      <c r="E7" s="128"/>
      <c r="F7" s="128"/>
      <c r="G7" s="128"/>
      <c r="H7" s="128"/>
      <c r="I7" s="97"/>
      <c r="J7" s="97"/>
      <c r="K7" s="97"/>
      <c r="L7" s="97"/>
      <c r="M7" s="97"/>
      <c r="N7" s="97"/>
      <c r="O7" s="97"/>
      <c r="P7" s="97"/>
      <c r="Q7" s="97"/>
      <c r="R7" s="97"/>
      <c r="S7" s="97"/>
      <c r="T7" s="97"/>
      <c r="U7" s="97"/>
      <c r="V7" s="97"/>
      <c r="W7" s="97"/>
      <c r="X7" s="97"/>
      <c r="Y7" s="97"/>
    </row>
    <row r="8" spans="1:25" ht="69" customHeight="1">
      <c r="A8" s="137"/>
      <c r="B8" s="130" t="s">
        <v>44</v>
      </c>
      <c r="C8" s="138" t="s">
        <v>45</v>
      </c>
      <c r="D8" s="139"/>
      <c r="E8" s="138" t="s">
        <v>46</v>
      </c>
      <c r="F8" s="138" t="s">
        <v>47</v>
      </c>
      <c r="G8" s="139"/>
      <c r="H8" s="138" t="s">
        <v>48</v>
      </c>
      <c r="I8" s="102"/>
      <c r="J8" s="140"/>
      <c r="K8" s="140"/>
      <c r="L8" s="140"/>
      <c r="M8" s="140"/>
      <c r="N8" s="140"/>
      <c r="O8" s="140"/>
      <c r="P8" s="140"/>
      <c r="Q8" s="140"/>
      <c r="R8" s="140"/>
      <c r="S8" s="140"/>
      <c r="T8" s="140"/>
      <c r="U8" s="140"/>
      <c r="V8" s="140"/>
      <c r="W8" s="140"/>
      <c r="X8" s="140"/>
      <c r="Y8" s="140"/>
    </row>
    <row r="9" spans="1:25" ht="17" customHeight="1">
      <c r="A9" s="97"/>
      <c r="B9" s="133"/>
      <c r="C9" s="133"/>
      <c r="D9" s="133"/>
      <c r="E9" s="141"/>
      <c r="F9" s="133"/>
      <c r="G9" s="133"/>
      <c r="H9" s="133"/>
      <c r="I9" s="97"/>
      <c r="J9" s="97"/>
      <c r="K9" s="97"/>
      <c r="L9" s="97"/>
      <c r="M9" s="97"/>
      <c r="N9" s="97"/>
      <c r="O9" s="97"/>
      <c r="P9" s="97"/>
      <c r="Q9" s="97"/>
      <c r="R9" s="97"/>
      <c r="S9" s="97"/>
      <c r="T9" s="97"/>
      <c r="U9" s="97"/>
      <c r="V9" s="97"/>
      <c r="W9" s="97"/>
      <c r="X9" s="97"/>
      <c r="Y9" s="97"/>
    </row>
    <row r="10" spans="1:25" ht="17" customHeight="1">
      <c r="A10" s="97"/>
      <c r="B10" s="135" t="s">
        <v>49</v>
      </c>
      <c r="C10" s="142">
        <v>2.3E-2</v>
      </c>
      <c r="D10" s="143"/>
      <c r="E10" s="144">
        <f>C10*$C$5</f>
        <v>2.07E-2</v>
      </c>
      <c r="F10" s="145">
        <v>0.01</v>
      </c>
      <c r="G10" s="146"/>
      <c r="H10" s="147">
        <f>F10*$C$5</f>
        <v>9.0000000000000011E-3</v>
      </c>
      <c r="I10" s="97"/>
      <c r="J10" s="97"/>
      <c r="K10" s="97"/>
      <c r="L10" s="97"/>
      <c r="M10" s="97"/>
      <c r="N10" s="97"/>
      <c r="O10" s="97"/>
      <c r="P10" s="97"/>
      <c r="Q10" s="97"/>
      <c r="R10" s="97"/>
      <c r="S10" s="97"/>
      <c r="T10" s="97"/>
      <c r="U10" s="97"/>
      <c r="V10" s="97"/>
      <c r="W10" s="97"/>
      <c r="X10" s="97"/>
      <c r="Y10" s="97"/>
    </row>
    <row r="11" spans="1:25" ht="17" customHeight="1">
      <c r="A11" s="97"/>
      <c r="B11" s="148" t="s">
        <v>50</v>
      </c>
      <c r="C11" s="149">
        <v>0.01</v>
      </c>
      <c r="D11" s="150"/>
      <c r="E11" s="151">
        <f>C11*$C$5</f>
        <v>9.0000000000000011E-3</v>
      </c>
      <c r="F11" s="152">
        <v>0.01</v>
      </c>
      <c r="G11" s="153"/>
      <c r="H11" s="154">
        <f>F11*$C$5</f>
        <v>9.0000000000000011E-3</v>
      </c>
      <c r="I11" s="97"/>
      <c r="J11" s="97"/>
      <c r="K11" s="97"/>
      <c r="L11" s="97"/>
      <c r="M11" s="97"/>
      <c r="N11" s="97"/>
      <c r="O11" s="97"/>
      <c r="P11" s="97"/>
      <c r="Q11" s="97"/>
      <c r="R11" s="97"/>
      <c r="S11" s="97"/>
      <c r="T11" s="97"/>
      <c r="U11" s="97"/>
      <c r="V11" s="97"/>
      <c r="W11" s="97"/>
      <c r="X11" s="97"/>
      <c r="Y11" s="97"/>
    </row>
    <row r="12" spans="1:25" ht="17" customHeight="1">
      <c r="A12" s="97"/>
      <c r="B12" s="135" t="s">
        <v>51</v>
      </c>
      <c r="C12" s="142">
        <v>4.0000000000000001E-3</v>
      </c>
      <c r="D12" s="143"/>
      <c r="E12" s="144">
        <f>C12*$C$5</f>
        <v>3.6000000000000003E-3</v>
      </c>
      <c r="F12" s="135" t="s">
        <v>52</v>
      </c>
      <c r="G12" s="146"/>
      <c r="H12" s="147"/>
      <c r="I12" s="97"/>
      <c r="J12" s="97"/>
      <c r="K12" s="97"/>
      <c r="L12" s="97"/>
      <c r="M12" s="97"/>
      <c r="N12" s="97"/>
      <c r="O12" s="97"/>
      <c r="P12" s="97"/>
      <c r="Q12" s="97"/>
      <c r="R12" s="97"/>
      <c r="S12" s="97"/>
      <c r="T12" s="97"/>
      <c r="U12" s="97"/>
      <c r="V12" s="97"/>
      <c r="W12" s="97"/>
      <c r="X12" s="97"/>
      <c r="Y12" s="97"/>
    </row>
    <row r="13" spans="1:25" ht="17" customHeight="1">
      <c r="A13" s="97"/>
      <c r="B13" s="148" t="s">
        <v>53</v>
      </c>
      <c r="C13" s="149">
        <v>5.0000000000000001E-3</v>
      </c>
      <c r="D13" s="150"/>
      <c r="E13" s="151">
        <f>C13*$C$5</f>
        <v>4.5000000000000005E-3</v>
      </c>
      <c r="F13" s="152">
        <v>0.01</v>
      </c>
      <c r="G13" s="153"/>
      <c r="H13" s="154">
        <f>F13*$C$5</f>
        <v>9.0000000000000011E-3</v>
      </c>
      <c r="I13" s="97"/>
      <c r="J13" s="97"/>
      <c r="K13" s="97"/>
      <c r="L13" s="97"/>
      <c r="M13" s="97"/>
      <c r="N13" s="97"/>
      <c r="O13" s="97"/>
      <c r="P13" s="97"/>
      <c r="Q13" s="97"/>
      <c r="R13" s="97"/>
      <c r="S13" s="97"/>
      <c r="T13" s="97"/>
      <c r="U13" s="97"/>
      <c r="V13" s="97"/>
      <c r="W13" s="97"/>
      <c r="X13" s="97"/>
      <c r="Y13" s="97"/>
    </row>
    <row r="14" spans="1:25" ht="17" customHeight="1">
      <c r="A14" s="97"/>
      <c r="B14" s="135" t="s">
        <v>54</v>
      </c>
      <c r="C14" s="142">
        <v>5.9899999999999997E-3</v>
      </c>
      <c r="D14" s="143"/>
      <c r="E14" s="144">
        <f>C14*$C$5</f>
        <v>5.391E-3</v>
      </c>
      <c r="F14" s="145">
        <v>0</v>
      </c>
      <c r="G14" s="146"/>
      <c r="H14" s="147">
        <f>F14*$C$5</f>
        <v>0</v>
      </c>
      <c r="I14" s="97"/>
      <c r="J14" s="97"/>
      <c r="K14" s="97"/>
      <c r="L14" s="97"/>
      <c r="M14" s="97"/>
      <c r="N14" s="97"/>
      <c r="O14" s="97"/>
      <c r="P14" s="97"/>
      <c r="Q14" s="97"/>
      <c r="R14" s="97"/>
      <c r="S14" s="97"/>
      <c r="T14" s="97"/>
      <c r="U14" s="97"/>
      <c r="V14" s="97"/>
      <c r="W14" s="97"/>
      <c r="X14" s="97"/>
      <c r="Y14" s="97"/>
    </row>
    <row r="15" spans="1:25" ht="17" customHeight="1">
      <c r="A15" s="97"/>
      <c r="B15" s="135" t="s">
        <v>55</v>
      </c>
      <c r="C15" s="145"/>
      <c r="D15" s="145"/>
      <c r="E15" s="145"/>
      <c r="F15" s="97"/>
      <c r="G15" s="97"/>
      <c r="H15" s="97"/>
      <c r="I15" s="97"/>
      <c r="J15" s="97"/>
      <c r="K15" s="97"/>
      <c r="L15" s="97"/>
      <c r="M15" s="97"/>
      <c r="N15" s="97"/>
      <c r="O15" s="97"/>
      <c r="P15" s="97"/>
      <c r="Q15" s="97"/>
      <c r="R15" s="97"/>
      <c r="S15" s="97"/>
      <c r="T15" s="97"/>
      <c r="U15" s="97"/>
      <c r="V15" s="97"/>
      <c r="W15" s="97"/>
      <c r="X15" s="97"/>
      <c r="Y15" s="97"/>
    </row>
    <row r="16" spans="1:25" ht="13.75" customHeight="1">
      <c r="A16" s="97"/>
      <c r="B16" s="128"/>
      <c r="C16" s="128"/>
      <c r="D16" s="128"/>
      <c r="E16" s="128"/>
      <c r="F16" s="128"/>
      <c r="G16" s="128"/>
      <c r="H16" s="128"/>
      <c r="I16" s="97"/>
      <c r="J16" s="97"/>
      <c r="K16" s="97"/>
      <c r="L16" s="97"/>
      <c r="M16" s="97"/>
      <c r="N16" s="97"/>
      <c r="O16" s="97"/>
      <c r="P16" s="97"/>
      <c r="Q16" s="97"/>
      <c r="R16" s="97"/>
      <c r="S16" s="97"/>
      <c r="T16" s="97"/>
      <c r="U16" s="97"/>
      <c r="V16" s="97"/>
      <c r="W16" s="97"/>
      <c r="X16" s="97"/>
      <c r="Y16" s="97"/>
    </row>
    <row r="17" spans="1:25" ht="67" customHeight="1">
      <c r="A17" s="129"/>
      <c r="B17" s="130" t="s">
        <v>56</v>
      </c>
      <c r="C17" s="138" t="s">
        <v>57</v>
      </c>
      <c r="D17" s="139"/>
      <c r="E17" s="138" t="s">
        <v>58</v>
      </c>
      <c r="F17" s="155"/>
      <c r="G17" s="156"/>
      <c r="H17" s="156"/>
      <c r="I17" s="102"/>
      <c r="J17" s="97"/>
      <c r="K17" s="97"/>
      <c r="L17" s="97"/>
      <c r="M17" s="97"/>
      <c r="N17" s="97"/>
      <c r="O17" s="97"/>
      <c r="P17" s="97"/>
      <c r="Q17" s="97"/>
      <c r="R17" s="97"/>
      <c r="S17" s="97"/>
      <c r="T17" s="97"/>
      <c r="U17" s="97"/>
      <c r="V17" s="97"/>
      <c r="W17" s="97"/>
      <c r="X17" s="97"/>
      <c r="Y17" s="97"/>
    </row>
    <row r="18" spans="1:25" ht="14.25" customHeight="1">
      <c r="A18" s="97"/>
      <c r="B18" s="133"/>
      <c r="C18" s="133"/>
      <c r="D18" s="133"/>
      <c r="E18" s="133"/>
      <c r="F18" s="133"/>
      <c r="G18" s="133"/>
      <c r="H18" s="133"/>
      <c r="I18" s="97"/>
      <c r="J18" s="97"/>
      <c r="K18" s="97"/>
      <c r="L18" s="97"/>
      <c r="M18" s="97"/>
      <c r="N18" s="97"/>
      <c r="O18" s="97"/>
      <c r="P18" s="97"/>
      <c r="Q18" s="97"/>
      <c r="R18" s="97"/>
      <c r="S18" s="97"/>
      <c r="T18" s="97"/>
      <c r="U18" s="97"/>
      <c r="V18" s="97"/>
      <c r="W18" s="97"/>
      <c r="X18" s="97"/>
      <c r="Y18" s="97"/>
    </row>
    <row r="19" spans="1:25" ht="17" customHeight="1">
      <c r="A19" s="97"/>
      <c r="B19" s="135" t="s">
        <v>59</v>
      </c>
      <c r="C19" s="157">
        <v>4700</v>
      </c>
      <c r="D19" s="143"/>
      <c r="E19" s="144">
        <f>C19*$C$5</f>
        <v>4230</v>
      </c>
      <c r="F19" s="97"/>
      <c r="G19" s="147"/>
      <c r="H19" s="97"/>
      <c r="I19" s="97"/>
      <c r="J19" s="97"/>
      <c r="K19" s="97"/>
      <c r="L19" s="97"/>
      <c r="M19" s="97"/>
      <c r="N19" s="97"/>
      <c r="O19" s="97"/>
      <c r="P19" s="97"/>
      <c r="Q19" s="97"/>
      <c r="R19" s="97"/>
      <c r="S19" s="97"/>
      <c r="T19" s="97"/>
      <c r="U19" s="97"/>
      <c r="V19" s="97"/>
      <c r="W19" s="97"/>
      <c r="X19" s="97"/>
      <c r="Y19" s="97"/>
    </row>
    <row r="20" spans="1:25" ht="17" customHeight="1">
      <c r="A20" s="97"/>
      <c r="B20" s="148" t="s">
        <v>60</v>
      </c>
      <c r="C20" s="158">
        <v>7000</v>
      </c>
      <c r="D20" s="150"/>
      <c r="E20" s="151">
        <f>C20*$C$5</f>
        <v>6300</v>
      </c>
      <c r="F20" s="97"/>
      <c r="G20" s="147"/>
      <c r="H20" s="97"/>
      <c r="I20" s="97"/>
      <c r="J20" s="97"/>
      <c r="K20" s="97"/>
      <c r="L20" s="97"/>
      <c r="M20" s="97"/>
      <c r="N20" s="97"/>
      <c r="O20" s="97"/>
      <c r="P20" s="97"/>
      <c r="Q20" s="97"/>
      <c r="R20" s="97"/>
      <c r="S20" s="97"/>
      <c r="T20" s="97"/>
      <c r="U20" s="97"/>
      <c r="V20" s="97"/>
      <c r="W20" s="97"/>
      <c r="X20" s="97"/>
      <c r="Y20" s="97"/>
    </row>
    <row r="21" spans="1:25" ht="13.75" customHeight="1">
      <c r="A21" s="97"/>
      <c r="B21" s="128"/>
      <c r="C21" s="128"/>
      <c r="D21" s="128"/>
      <c r="E21" s="128"/>
      <c r="F21" s="128"/>
      <c r="G21" s="97"/>
      <c r="H21" s="97"/>
      <c r="I21" s="97"/>
      <c r="J21" s="97"/>
      <c r="K21" s="97"/>
      <c r="L21" s="97"/>
      <c r="M21" s="97"/>
      <c r="N21" s="97"/>
      <c r="O21" s="97"/>
      <c r="P21" s="97"/>
      <c r="Q21" s="97"/>
      <c r="R21" s="97"/>
      <c r="S21" s="97"/>
      <c r="T21" s="97"/>
      <c r="U21" s="97"/>
      <c r="V21" s="97"/>
      <c r="W21" s="97"/>
      <c r="X21" s="97"/>
      <c r="Y21" s="97"/>
    </row>
    <row r="22" spans="1:25" ht="17" customHeight="1">
      <c r="A22" s="129"/>
      <c r="B22" s="130" t="s">
        <v>61</v>
      </c>
      <c r="C22" s="159" t="s">
        <v>62</v>
      </c>
      <c r="D22" s="139"/>
      <c r="E22" s="139"/>
      <c r="F22" s="159" t="s">
        <v>63</v>
      </c>
      <c r="G22" s="102"/>
      <c r="H22" s="97"/>
      <c r="I22" s="97"/>
      <c r="J22" s="97"/>
      <c r="K22" s="97"/>
      <c r="L22" s="97"/>
      <c r="M22" s="97"/>
      <c r="N22" s="97"/>
      <c r="O22" s="97"/>
      <c r="P22" s="97"/>
      <c r="Q22" s="97"/>
      <c r="R22" s="97"/>
      <c r="S22" s="97"/>
      <c r="T22" s="97"/>
      <c r="U22" s="97"/>
      <c r="V22" s="97"/>
      <c r="W22" s="97"/>
      <c r="X22" s="97"/>
      <c r="Y22" s="97"/>
    </row>
    <row r="23" spans="1:25" ht="17" customHeight="1">
      <c r="A23" s="97"/>
      <c r="B23" s="160" t="s">
        <v>64</v>
      </c>
      <c r="C23" s="134">
        <v>2500</v>
      </c>
      <c r="D23" s="161"/>
      <c r="E23" s="162"/>
      <c r="F23" s="163">
        <v>25</v>
      </c>
      <c r="G23" s="97"/>
      <c r="H23" s="97"/>
      <c r="I23" s="97"/>
      <c r="J23" s="97"/>
      <c r="K23" s="97"/>
      <c r="L23" s="97"/>
      <c r="M23" s="97"/>
      <c r="N23" s="97"/>
      <c r="O23" s="97"/>
      <c r="P23" s="97"/>
      <c r="Q23" s="97"/>
      <c r="R23" s="97"/>
      <c r="S23" s="97"/>
      <c r="T23" s="97"/>
      <c r="U23" s="97"/>
      <c r="V23" s="97"/>
      <c r="W23" s="97"/>
      <c r="X23" s="97"/>
      <c r="Y23" s="97"/>
    </row>
    <row r="24" spans="1:25" ht="17" customHeight="1">
      <c r="A24" s="97"/>
      <c r="B24" s="164" t="s">
        <v>65</v>
      </c>
      <c r="C24" s="165">
        <v>6000</v>
      </c>
      <c r="D24" s="166"/>
      <c r="E24" s="150"/>
      <c r="F24" s="167">
        <v>75</v>
      </c>
      <c r="G24" s="97"/>
      <c r="H24" s="97"/>
      <c r="I24" s="97"/>
      <c r="J24" s="97"/>
      <c r="K24" s="97"/>
      <c r="L24" s="97"/>
      <c r="M24" s="97"/>
      <c r="N24" s="97"/>
      <c r="O24" s="97"/>
      <c r="P24" s="97"/>
      <c r="Q24" s="97"/>
      <c r="R24" s="97"/>
      <c r="S24" s="97"/>
      <c r="T24" s="97"/>
      <c r="U24" s="97"/>
      <c r="V24" s="97"/>
      <c r="W24" s="97"/>
      <c r="X24" s="97"/>
      <c r="Y24" s="97"/>
    </row>
    <row r="25" spans="1:25" ht="17" customHeight="1">
      <c r="A25" s="97"/>
      <c r="B25" s="168" t="s">
        <v>66</v>
      </c>
      <c r="C25" s="136">
        <v>12000</v>
      </c>
      <c r="D25" s="169"/>
      <c r="E25" s="143"/>
      <c r="F25" s="170">
        <v>145</v>
      </c>
      <c r="G25" s="97"/>
      <c r="H25" s="97"/>
      <c r="I25" s="97"/>
      <c r="J25" s="97"/>
      <c r="K25" s="97"/>
      <c r="L25" s="97"/>
      <c r="M25" s="97"/>
      <c r="N25" s="97"/>
      <c r="O25" s="97"/>
      <c r="P25" s="97"/>
      <c r="Q25" s="97"/>
      <c r="R25" s="97"/>
      <c r="S25" s="97"/>
      <c r="T25" s="97"/>
      <c r="U25" s="97"/>
      <c r="V25" s="97"/>
      <c r="W25" s="97"/>
      <c r="X25" s="97"/>
      <c r="Y25" s="97"/>
    </row>
    <row r="26" spans="1:25" ht="13.75" customHeight="1">
      <c r="A26" s="97"/>
      <c r="B26" s="97"/>
      <c r="C26" s="97"/>
      <c r="D26" s="97"/>
      <c r="E26" s="97"/>
      <c r="F26" s="97"/>
      <c r="G26" s="97"/>
      <c r="H26" s="97"/>
      <c r="I26" s="97"/>
      <c r="J26" s="97"/>
      <c r="K26" s="97"/>
      <c r="L26" s="97"/>
      <c r="M26" s="97"/>
      <c r="N26" s="97"/>
      <c r="O26" s="97"/>
      <c r="P26" s="97"/>
      <c r="Q26" s="97"/>
      <c r="R26" s="97"/>
      <c r="S26" s="97"/>
      <c r="T26" s="97"/>
      <c r="U26" s="97"/>
      <c r="V26" s="97"/>
      <c r="W26" s="97"/>
      <c r="X26" s="97"/>
      <c r="Y26" s="97"/>
    </row>
    <row r="27" spans="1:25" ht="17" customHeight="1">
      <c r="A27" s="97"/>
      <c r="B27" s="135" t="s">
        <v>67</v>
      </c>
      <c r="C27" s="97"/>
      <c r="D27" s="97"/>
      <c r="E27" s="97"/>
      <c r="F27" s="97"/>
      <c r="G27" s="97"/>
      <c r="H27" s="97"/>
      <c r="I27" s="97"/>
      <c r="J27" s="97"/>
      <c r="K27" s="97"/>
      <c r="L27" s="97"/>
      <c r="M27" s="97"/>
      <c r="N27" s="97"/>
      <c r="O27" s="97"/>
      <c r="P27" s="97"/>
      <c r="Q27" s="97"/>
      <c r="R27" s="97"/>
      <c r="S27" s="97"/>
      <c r="T27" s="97"/>
      <c r="U27" s="97"/>
      <c r="V27" s="97"/>
      <c r="W27" s="97"/>
      <c r="X27" s="97"/>
      <c r="Y27" s="97"/>
    </row>
    <row r="28" spans="1:25" ht="17" customHeight="1">
      <c r="A28" s="97"/>
      <c r="B28" s="97"/>
      <c r="C28" s="136"/>
      <c r="D28" s="97"/>
      <c r="E28" s="97"/>
      <c r="F28" s="97"/>
      <c r="G28" s="97"/>
      <c r="H28" s="97"/>
      <c r="I28" s="97"/>
      <c r="J28" s="97"/>
      <c r="K28" s="97"/>
      <c r="L28" s="97"/>
      <c r="M28" s="97"/>
      <c r="N28" s="97"/>
      <c r="O28" s="97"/>
      <c r="P28" s="97"/>
      <c r="Q28" s="97"/>
      <c r="R28" s="97"/>
      <c r="S28" s="97"/>
      <c r="T28" s="97"/>
      <c r="U28" s="97"/>
      <c r="V28" s="97"/>
      <c r="W28" s="97"/>
      <c r="X28" s="97"/>
      <c r="Y28" s="97"/>
    </row>
    <row r="29" spans="1:25" ht="17" customHeight="1">
      <c r="A29" s="97"/>
      <c r="B29" s="97"/>
      <c r="C29" s="136"/>
      <c r="D29" s="97"/>
      <c r="E29" s="97"/>
      <c r="F29" s="97"/>
      <c r="G29" s="97"/>
      <c r="H29" s="97"/>
      <c r="I29" s="97"/>
      <c r="J29" s="97"/>
      <c r="K29" s="97"/>
      <c r="L29" s="97"/>
      <c r="M29" s="97"/>
      <c r="N29" s="97"/>
      <c r="O29" s="97"/>
      <c r="P29" s="97"/>
      <c r="Q29" s="97"/>
      <c r="R29" s="97"/>
      <c r="S29" s="97"/>
      <c r="T29" s="97"/>
      <c r="U29" s="97"/>
      <c r="V29" s="97"/>
      <c r="W29" s="97"/>
      <c r="X29" s="97"/>
      <c r="Y29" s="97"/>
    </row>
    <row r="30" spans="1:25" ht="13.75" customHeight="1">
      <c r="A30" s="97"/>
      <c r="B30" s="97"/>
      <c r="C30" s="97"/>
      <c r="D30" s="97"/>
      <c r="E30" s="97"/>
      <c r="F30" s="97"/>
      <c r="G30" s="97"/>
      <c r="H30" s="97"/>
      <c r="I30" s="97"/>
      <c r="J30" s="97"/>
      <c r="K30" s="97"/>
      <c r="L30" s="97"/>
      <c r="M30" s="97"/>
      <c r="N30" s="97"/>
      <c r="O30" s="97"/>
      <c r="P30" s="97"/>
      <c r="Q30" s="97"/>
      <c r="R30" s="97"/>
      <c r="S30" s="97"/>
      <c r="T30" s="97"/>
      <c r="U30" s="97"/>
      <c r="V30" s="97"/>
      <c r="W30" s="97"/>
      <c r="X30" s="97"/>
      <c r="Y30" s="97"/>
    </row>
    <row r="31" spans="1:25" ht="13.75" customHeight="1">
      <c r="A31" s="97"/>
      <c r="B31" s="97"/>
      <c r="C31" s="97"/>
      <c r="D31" s="97"/>
      <c r="E31" s="97"/>
      <c r="F31" s="97"/>
      <c r="G31" s="97"/>
      <c r="H31" s="97"/>
      <c r="I31" s="97"/>
      <c r="J31" s="97"/>
      <c r="K31" s="97"/>
      <c r="L31" s="97"/>
      <c r="M31" s="97"/>
      <c r="N31" s="97"/>
      <c r="O31" s="97"/>
      <c r="P31" s="97"/>
      <c r="Q31" s="97"/>
      <c r="R31" s="97"/>
      <c r="S31" s="97"/>
      <c r="T31" s="97"/>
      <c r="U31" s="97"/>
      <c r="V31" s="97"/>
      <c r="W31" s="97"/>
      <c r="X31" s="97"/>
      <c r="Y31" s="97"/>
    </row>
    <row r="32" spans="1:25" ht="13.75" customHeight="1">
      <c r="A32" s="97"/>
      <c r="B32" s="97"/>
      <c r="C32" s="97"/>
      <c r="D32" s="97"/>
      <c r="E32" s="97"/>
      <c r="F32" s="97"/>
      <c r="G32" s="97"/>
      <c r="H32" s="97"/>
      <c r="I32" s="97"/>
      <c r="J32" s="97"/>
      <c r="K32" s="97"/>
      <c r="L32" s="97"/>
      <c r="M32" s="97"/>
      <c r="N32" s="97"/>
      <c r="O32" s="97"/>
      <c r="P32" s="97"/>
      <c r="Q32" s="97"/>
      <c r="R32" s="97"/>
      <c r="S32" s="97"/>
      <c r="T32" s="97"/>
      <c r="U32" s="97"/>
      <c r="V32" s="97"/>
      <c r="W32" s="97"/>
      <c r="X32" s="97"/>
      <c r="Y32" s="97"/>
    </row>
    <row r="33" spans="1:25" ht="17" customHeight="1">
      <c r="A33" s="97"/>
      <c r="B33" s="97"/>
      <c r="C33" s="97"/>
      <c r="D33" s="97"/>
      <c r="E33" s="97"/>
      <c r="F33" s="97"/>
      <c r="G33" s="136"/>
      <c r="H33" s="97"/>
      <c r="I33" s="97"/>
      <c r="J33" s="97"/>
      <c r="K33" s="97"/>
      <c r="L33" s="97"/>
      <c r="M33" s="97"/>
      <c r="N33" s="97"/>
      <c r="O33" s="97"/>
      <c r="P33" s="97"/>
      <c r="Q33" s="97"/>
      <c r="R33" s="97"/>
      <c r="S33" s="97"/>
      <c r="T33" s="97"/>
      <c r="U33" s="97"/>
      <c r="V33" s="97"/>
      <c r="W33" s="97"/>
      <c r="X33" s="97"/>
      <c r="Y33" s="97"/>
    </row>
    <row r="34" spans="1:25" ht="17" customHeight="1">
      <c r="A34" s="97"/>
      <c r="B34" s="97"/>
      <c r="C34" s="97"/>
      <c r="D34" s="97"/>
      <c r="E34" s="97"/>
      <c r="F34" s="97"/>
      <c r="G34" s="171"/>
      <c r="H34" s="97"/>
      <c r="I34" s="97"/>
      <c r="J34" s="97"/>
      <c r="K34" s="97"/>
      <c r="L34" s="97"/>
      <c r="M34" s="97"/>
      <c r="N34" s="97"/>
      <c r="O34" s="97"/>
      <c r="P34" s="97"/>
      <c r="Q34" s="97"/>
      <c r="R34" s="97"/>
      <c r="S34" s="97"/>
      <c r="T34" s="97"/>
      <c r="U34" s="97"/>
      <c r="V34" s="97"/>
      <c r="W34" s="97"/>
      <c r="X34" s="97"/>
      <c r="Y34" s="97"/>
    </row>
  </sheetData>
  <pageMargins left="0.7" right="0.7" top="0.75" bottom="0.75" header="0.3" footer="0.3"/>
  <pageSetup orientation="portrait"/>
  <headerFooter>
    <oddFooter>&amp;C&amp;"Helvetica Neue,Regular"&amp;12&amp;K000000&amp;P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Intro</vt:lpstr>
      <vt:lpstr>P5 Backup (EUR)</vt:lpstr>
      <vt:lpstr>P5 Archive (EUR)</vt:lpstr>
      <vt:lpstr>Tarifs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 W</cp:lastModifiedBy>
  <dcterms:modified xsi:type="dcterms:W3CDTF">2021-10-25T10:40:51Z</dcterms:modified>
</cp:coreProperties>
</file>